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300" windowWidth="18195" windowHeight="8835" firstSheet="22" activeTab="27"/>
  </bookViews>
  <sheets>
    <sheet name="MARINA FERREIRA" sheetId="4" r:id="rId1"/>
    <sheet name="ALAIR AMARANTE" sheetId="5" r:id="rId2"/>
    <sheet name="NADIR P AMARANTE" sheetId="6" r:id="rId3"/>
    <sheet name="DEISI" sheetId="7" r:id="rId4"/>
    <sheet name="VALMIRA" sheetId="8" r:id="rId5"/>
    <sheet name="Plan1" sheetId="1" r:id="rId6"/>
    <sheet name="GILMARA G. PESSOA" sheetId="9" r:id="rId7"/>
    <sheet name="GESSICA ANDRADE" sheetId="10" r:id="rId8"/>
    <sheet name="SANDRA R C CORREA" sheetId="11" r:id="rId9"/>
    <sheet name="VERA L P PADILHA" sheetId="12" r:id="rId10"/>
    <sheet name="ROMILDA A SANTOS" sheetId="14" r:id="rId11"/>
    <sheet name="VALDINEI F PADILHA" sheetId="15" r:id="rId12"/>
    <sheet name="MARIA X PATEL" sheetId="16" r:id="rId13"/>
    <sheet name="BENIR RAMOS" sheetId="17" r:id="rId14"/>
    <sheet name="ADRIANO SCHMIDT" sheetId="18" r:id="rId15"/>
    <sheet name="BEATRIZ R BENTO" sheetId="19" r:id="rId16"/>
    <sheet name="MARCIA CORREA" sheetId="20" r:id="rId17"/>
    <sheet name="ESTELA M SANTOS" sheetId="21" r:id="rId18"/>
    <sheet name="OSMAR R SANTOS" sheetId="22" r:id="rId19"/>
    <sheet name="ALINE A SOUZA" sheetId="23" r:id="rId20"/>
    <sheet name="CLAIR B RODRIGUES" sheetId="25" r:id="rId21"/>
    <sheet name="VENINA LEMAN" sheetId="26" r:id="rId22"/>
    <sheet name="DEISE URBANO" sheetId="29" r:id="rId23"/>
    <sheet name="ILVA" sheetId="30" r:id="rId24"/>
    <sheet name="ARGEU P LIZ" sheetId="31" r:id="rId25"/>
    <sheet name="IVANIR O MACEDO" sheetId="32" r:id="rId26"/>
    <sheet name="IRENE URBANO" sheetId="33" r:id="rId27"/>
    <sheet name="TEREZINHA S HERSING" sheetId="35" r:id="rId28"/>
  </sheets>
  <calcPr calcId="124519"/>
</workbook>
</file>

<file path=xl/calcChain.xml><?xml version="1.0" encoding="utf-8"?>
<calcChain xmlns="http://schemas.openxmlformats.org/spreadsheetml/2006/main">
  <c r="G35" i="35"/>
  <c r="G33"/>
  <c r="D21"/>
  <c r="G21" s="1"/>
  <c r="K48"/>
  <c r="G48"/>
  <c r="J47"/>
  <c r="K47" s="1"/>
  <c r="K49" s="1"/>
  <c r="G47"/>
  <c r="G46"/>
  <c r="G43"/>
  <c r="G42"/>
  <c r="D39"/>
  <c r="G39" s="1"/>
  <c r="D38"/>
  <c r="G38" s="1"/>
  <c r="D37"/>
  <c r="G37" s="1"/>
  <c r="D36"/>
  <c r="G36" s="1"/>
  <c r="G34"/>
  <c r="G32"/>
  <c r="D29"/>
  <c r="G29" s="1"/>
  <c r="G28"/>
  <c r="G27"/>
  <c r="D26"/>
  <c r="G26" s="1"/>
  <c r="K25"/>
  <c r="G25"/>
  <c r="J24"/>
  <c r="G24"/>
  <c r="G23"/>
  <c r="G22"/>
  <c r="K21"/>
  <c r="D20"/>
  <c r="G20" s="1"/>
  <c r="J19"/>
  <c r="J20" s="1"/>
  <c r="G19"/>
  <c r="G17"/>
  <c r="G16"/>
  <c r="G15"/>
  <c r="D14"/>
  <c r="G14" s="1"/>
  <c r="J12"/>
  <c r="J14" s="1"/>
  <c r="G49" l="1"/>
  <c r="J38"/>
  <c r="G40"/>
  <c r="J16"/>
  <c r="J15"/>
  <c r="J51"/>
  <c r="J50"/>
  <c r="G30"/>
  <c r="F50" l="1"/>
  <c r="F42" i="16" l="1"/>
  <c r="K47" i="33"/>
  <c r="G47"/>
  <c r="J46"/>
  <c r="K46" s="1"/>
  <c r="G46"/>
  <c r="G45"/>
  <c r="G48" s="1"/>
  <c r="G42"/>
  <c r="G41"/>
  <c r="D38"/>
  <c r="G38" s="1"/>
  <c r="G37"/>
  <c r="D37"/>
  <c r="G36"/>
  <c r="D36"/>
  <c r="G35"/>
  <c r="D35"/>
  <c r="G34"/>
  <c r="G33"/>
  <c r="D30"/>
  <c r="G30" s="1"/>
  <c r="G29"/>
  <c r="G28"/>
  <c r="D27"/>
  <c r="G27" s="1"/>
  <c r="K26"/>
  <c r="G26"/>
  <c r="J25"/>
  <c r="G25"/>
  <c r="G24"/>
  <c r="G23"/>
  <c r="G22"/>
  <c r="K21"/>
  <c r="D21"/>
  <c r="G21" s="1"/>
  <c r="D20"/>
  <c r="G20" s="1"/>
  <c r="J19"/>
  <c r="J20" s="1"/>
  <c r="G19"/>
  <c r="G17"/>
  <c r="G16"/>
  <c r="G15"/>
  <c r="D14"/>
  <c r="G14" s="1"/>
  <c r="J12"/>
  <c r="J14" s="1"/>
  <c r="F40" i="31"/>
  <c r="G32" i="32"/>
  <c r="G33" s="1"/>
  <c r="J29"/>
  <c r="D29"/>
  <c r="G29" s="1"/>
  <c r="D28"/>
  <c r="G28" s="1"/>
  <c r="G27"/>
  <c r="D24"/>
  <c r="G24" s="1"/>
  <c r="G23"/>
  <c r="D22"/>
  <c r="G22" s="1"/>
  <c r="K21"/>
  <c r="G21"/>
  <c r="J20"/>
  <c r="G20"/>
  <c r="G19"/>
  <c r="G18"/>
  <c r="G17"/>
  <c r="K16"/>
  <c r="D16"/>
  <c r="G16" s="1"/>
  <c r="D15"/>
  <c r="G15" s="1"/>
  <c r="J14"/>
  <c r="J15" s="1"/>
  <c r="G14"/>
  <c r="J12"/>
  <c r="F43" i="30"/>
  <c r="D38" i="31"/>
  <c r="G38" s="1"/>
  <c r="J37"/>
  <c r="D37"/>
  <c r="G37" s="1"/>
  <c r="D36"/>
  <c r="G36" s="1"/>
  <c r="D35"/>
  <c r="G35" s="1"/>
  <c r="G34"/>
  <c r="G33"/>
  <c r="D30"/>
  <c r="G30" s="1"/>
  <c r="G29"/>
  <c r="G28"/>
  <c r="D27"/>
  <c r="G27" s="1"/>
  <c r="K26"/>
  <c r="G26"/>
  <c r="J25"/>
  <c r="G25"/>
  <c r="G24"/>
  <c r="G23"/>
  <c r="G22"/>
  <c r="K21"/>
  <c r="D21"/>
  <c r="G21" s="1"/>
  <c r="D20"/>
  <c r="G20" s="1"/>
  <c r="J19"/>
  <c r="J20" s="1"/>
  <c r="G19"/>
  <c r="G17"/>
  <c r="G16"/>
  <c r="G15"/>
  <c r="D14"/>
  <c r="G14" s="1"/>
  <c r="J12"/>
  <c r="J14" s="1"/>
  <c r="F40" i="26"/>
  <c r="D21"/>
  <c r="G21" s="1"/>
  <c r="F43" i="25"/>
  <c r="G41" i="30"/>
  <c r="G42" s="1"/>
  <c r="D38"/>
  <c r="G38" s="1"/>
  <c r="D37"/>
  <c r="G37" s="1"/>
  <c r="D36"/>
  <c r="G36" s="1"/>
  <c r="D35"/>
  <c r="G35" s="1"/>
  <c r="G34"/>
  <c r="G33"/>
  <c r="G30"/>
  <c r="D30"/>
  <c r="G29"/>
  <c r="G28"/>
  <c r="G27"/>
  <c r="D27"/>
  <c r="K26"/>
  <c r="G26"/>
  <c r="J25"/>
  <c r="G25"/>
  <c r="G24"/>
  <c r="G23"/>
  <c r="G22"/>
  <c r="K21"/>
  <c r="G21"/>
  <c r="D21"/>
  <c r="D20"/>
  <c r="G20" s="1"/>
  <c r="J19"/>
  <c r="J20" s="1"/>
  <c r="G19"/>
  <c r="G17"/>
  <c r="G16"/>
  <c r="G15"/>
  <c r="D14"/>
  <c r="G14" s="1"/>
  <c r="J12"/>
  <c r="J14" s="1"/>
  <c r="J16" s="1"/>
  <c r="K35" i="29"/>
  <c r="G35"/>
  <c r="J34"/>
  <c r="K34" s="1"/>
  <c r="K36" s="1"/>
  <c r="G34"/>
  <c r="G33"/>
  <c r="G29"/>
  <c r="G30" s="1"/>
  <c r="D26"/>
  <c r="G26" s="1"/>
  <c r="D25"/>
  <c r="G25" s="1"/>
  <c r="D24"/>
  <c r="G24" s="1"/>
  <c r="D23"/>
  <c r="G23" s="1"/>
  <c r="G22"/>
  <c r="G21"/>
  <c r="D18"/>
  <c r="G18" s="1"/>
  <c r="D17"/>
  <c r="G17" s="1"/>
  <c r="G15"/>
  <c r="G14"/>
  <c r="J12"/>
  <c r="J14" s="1"/>
  <c r="G24" i="26"/>
  <c r="G24" i="25"/>
  <c r="G38" i="26"/>
  <c r="D38"/>
  <c r="J37"/>
  <c r="D37"/>
  <c r="G37" s="1"/>
  <c r="D36"/>
  <c r="G36" s="1"/>
  <c r="D35"/>
  <c r="G35" s="1"/>
  <c r="G34"/>
  <c r="G33"/>
  <c r="D30"/>
  <c r="G30" s="1"/>
  <c r="G29"/>
  <c r="G28"/>
  <c r="D27"/>
  <c r="G27" s="1"/>
  <c r="K26"/>
  <c r="G26"/>
  <c r="J25"/>
  <c r="G25"/>
  <c r="G23"/>
  <c r="G22"/>
  <c r="K21"/>
  <c r="D20"/>
  <c r="G20" s="1"/>
  <c r="J19"/>
  <c r="J20" s="1"/>
  <c r="G19"/>
  <c r="G17"/>
  <c r="G16"/>
  <c r="G15"/>
  <c r="D14"/>
  <c r="G14" s="1"/>
  <c r="J12"/>
  <c r="J14" s="1"/>
  <c r="G41" i="25"/>
  <c r="G42" s="1"/>
  <c r="D38"/>
  <c r="G38" s="1"/>
  <c r="J37"/>
  <c r="D37"/>
  <c r="G37" s="1"/>
  <c r="D36"/>
  <c r="G36" s="1"/>
  <c r="D35"/>
  <c r="G35" s="1"/>
  <c r="G34"/>
  <c r="G33"/>
  <c r="D30"/>
  <c r="G30" s="1"/>
  <c r="G29"/>
  <c r="G28"/>
  <c r="D27"/>
  <c r="G27" s="1"/>
  <c r="K26"/>
  <c r="G26"/>
  <c r="J25"/>
  <c r="G25"/>
  <c r="G23"/>
  <c r="G22"/>
  <c r="K21"/>
  <c r="D21"/>
  <c r="G21" s="1"/>
  <c r="D20"/>
  <c r="G20" s="1"/>
  <c r="J19"/>
  <c r="J20" s="1"/>
  <c r="G19"/>
  <c r="G17"/>
  <c r="G16"/>
  <c r="G15"/>
  <c r="D14"/>
  <c r="G14" s="1"/>
  <c r="J12"/>
  <c r="J14" s="1"/>
  <c r="K48" i="33" l="1"/>
  <c r="J50" s="1"/>
  <c r="J37"/>
  <c r="G31"/>
  <c r="F49" s="1"/>
  <c r="G30" i="32"/>
  <c r="G25"/>
  <c r="J49" i="33"/>
  <c r="G39"/>
  <c r="J16"/>
  <c r="J15"/>
  <c r="G39" i="31"/>
  <c r="G31"/>
  <c r="J35" i="32"/>
  <c r="J34"/>
  <c r="G31" i="30"/>
  <c r="J37"/>
  <c r="J41" i="31"/>
  <c r="J40"/>
  <c r="J16"/>
  <c r="J15"/>
  <c r="G36" i="29"/>
  <c r="F37" s="1"/>
  <c r="G19"/>
  <c r="J25"/>
  <c r="G39" i="25"/>
  <c r="J44" i="30"/>
  <c r="J43"/>
  <c r="G39"/>
  <c r="J15"/>
  <c r="J38" i="29"/>
  <c r="J37"/>
  <c r="G27"/>
  <c r="G31" i="26"/>
  <c r="G31" i="25"/>
  <c r="J41" i="26"/>
  <c r="J40"/>
  <c r="J16"/>
  <c r="J15"/>
  <c r="G39"/>
  <c r="J16" i="25"/>
  <c r="J15"/>
  <c r="J44"/>
  <c r="J43"/>
  <c r="F43" i="8"/>
  <c r="G24" i="4"/>
  <c r="G24" i="5"/>
  <c r="G24" i="6"/>
  <c r="G19" i="7"/>
  <c r="G24" i="8"/>
  <c r="D27" i="9"/>
  <c r="G24"/>
  <c r="G24" i="10"/>
  <c r="G19" i="11"/>
  <c r="G19" i="12"/>
  <c r="G24" i="14"/>
  <c r="G24" i="15"/>
  <c r="G24" i="16"/>
  <c r="G19" i="17"/>
  <c r="G20" i="18"/>
  <c r="G24" i="19"/>
  <c r="G24" i="20"/>
  <c r="G24" i="21"/>
  <c r="G27" i="23"/>
  <c r="G24" i="22"/>
  <c r="F34" i="32" l="1"/>
  <c r="K46" i="23"/>
  <c r="G46"/>
  <c r="J45"/>
  <c r="K45" s="1"/>
  <c r="K47" s="1"/>
  <c r="G45"/>
  <c r="G44"/>
  <c r="G40"/>
  <c r="G41" s="1"/>
  <c r="D37"/>
  <c r="G37" s="1"/>
  <c r="J36"/>
  <c r="D36"/>
  <c r="G36" s="1"/>
  <c r="D35"/>
  <c r="G35" s="1"/>
  <c r="D34"/>
  <c r="G34" s="1"/>
  <c r="G33"/>
  <c r="G32"/>
  <c r="D29"/>
  <c r="G29" s="1"/>
  <c r="G28"/>
  <c r="D26"/>
  <c r="G26" s="1"/>
  <c r="K25"/>
  <c r="G25"/>
  <c r="J24"/>
  <c r="G24"/>
  <c r="G23"/>
  <c r="G22"/>
  <c r="K21"/>
  <c r="D21"/>
  <c r="G21" s="1"/>
  <c r="D20"/>
  <c r="G20" s="1"/>
  <c r="J19"/>
  <c r="J20" s="1"/>
  <c r="G19"/>
  <c r="G17"/>
  <c r="G16"/>
  <c r="G15"/>
  <c r="G14"/>
  <c r="D14"/>
  <c r="J12"/>
  <c r="J14" s="1"/>
  <c r="G41" i="22"/>
  <c r="G40"/>
  <c r="D37"/>
  <c r="G37" s="1"/>
  <c r="J36"/>
  <c r="D36"/>
  <c r="G36" s="1"/>
  <c r="D35"/>
  <c r="G35" s="1"/>
  <c r="D34"/>
  <c r="G34" s="1"/>
  <c r="G33"/>
  <c r="G32"/>
  <c r="G29"/>
  <c r="G28"/>
  <c r="G27"/>
  <c r="D26"/>
  <c r="G26" s="1"/>
  <c r="J25"/>
  <c r="G25"/>
  <c r="G23"/>
  <c r="G22"/>
  <c r="K21"/>
  <c r="D21"/>
  <c r="G21" s="1"/>
  <c r="D20"/>
  <c r="G20" s="1"/>
  <c r="J19"/>
  <c r="J20" s="1"/>
  <c r="G19"/>
  <c r="G17"/>
  <c r="G16"/>
  <c r="G15"/>
  <c r="G14"/>
  <c r="J12"/>
  <c r="J14" s="1"/>
  <c r="J16" s="1"/>
  <c r="D16" i="18"/>
  <c r="K45" i="21"/>
  <c r="G45"/>
  <c r="J44"/>
  <c r="K44" s="1"/>
  <c r="G44"/>
  <c r="G43"/>
  <c r="G39"/>
  <c r="G40" s="1"/>
  <c r="D36"/>
  <c r="G36" s="1"/>
  <c r="D35"/>
  <c r="G35" s="1"/>
  <c r="D34"/>
  <c r="G34" s="1"/>
  <c r="D33"/>
  <c r="G33" s="1"/>
  <c r="G32"/>
  <c r="G31"/>
  <c r="D28"/>
  <c r="G28" s="1"/>
  <c r="D27"/>
  <c r="G27" s="1"/>
  <c r="K26"/>
  <c r="G26"/>
  <c r="J25"/>
  <c r="G25"/>
  <c r="G23"/>
  <c r="G22"/>
  <c r="K21"/>
  <c r="D21"/>
  <c r="G21" s="1"/>
  <c r="D20"/>
  <c r="G20" s="1"/>
  <c r="J19"/>
  <c r="J20" s="1"/>
  <c r="G19"/>
  <c r="G17"/>
  <c r="G16"/>
  <c r="G15"/>
  <c r="D14"/>
  <c r="G14" s="1"/>
  <c r="J12"/>
  <c r="J14" s="1"/>
  <c r="J16" s="1"/>
  <c r="K46" i="20"/>
  <c r="G46"/>
  <c r="J45"/>
  <c r="K45" s="1"/>
  <c r="K47" s="1"/>
  <c r="G45"/>
  <c r="G44"/>
  <c r="G47" s="1"/>
  <c r="G40"/>
  <c r="G41" s="1"/>
  <c r="G37"/>
  <c r="D37"/>
  <c r="D36"/>
  <c r="G36" s="1"/>
  <c r="D35"/>
  <c r="G35" s="1"/>
  <c r="D34"/>
  <c r="G34" s="1"/>
  <c r="G33"/>
  <c r="G32"/>
  <c r="G29"/>
  <c r="D29"/>
  <c r="G28"/>
  <c r="D27"/>
  <c r="G27" s="1"/>
  <c r="K26"/>
  <c r="G26"/>
  <c r="J25"/>
  <c r="G25"/>
  <c r="G23"/>
  <c r="G22"/>
  <c r="K21"/>
  <c r="D21"/>
  <c r="G21" s="1"/>
  <c r="D20"/>
  <c r="G20" s="1"/>
  <c r="J19"/>
  <c r="J20" s="1"/>
  <c r="G19"/>
  <c r="G17"/>
  <c r="G16"/>
  <c r="G15"/>
  <c r="D14"/>
  <c r="G14" s="1"/>
  <c r="J12"/>
  <c r="J14" s="1"/>
  <c r="K46" i="19"/>
  <c r="G46"/>
  <c r="J45"/>
  <c r="K45" s="1"/>
  <c r="G45"/>
  <c r="G44"/>
  <c r="G40"/>
  <c r="G41" s="1"/>
  <c r="D37"/>
  <c r="G37" s="1"/>
  <c r="D36"/>
  <c r="G36" s="1"/>
  <c r="D35"/>
  <c r="G35" s="1"/>
  <c r="D34"/>
  <c r="G34" s="1"/>
  <c r="G33"/>
  <c r="G32"/>
  <c r="G29"/>
  <c r="G28"/>
  <c r="G27"/>
  <c r="K26"/>
  <c r="G26"/>
  <c r="J25"/>
  <c r="G25"/>
  <c r="G23"/>
  <c r="G22"/>
  <c r="K21"/>
  <c r="D21"/>
  <c r="G21" s="1"/>
  <c r="G20"/>
  <c r="D20"/>
  <c r="J19"/>
  <c r="J20" s="1"/>
  <c r="G19"/>
  <c r="G17"/>
  <c r="G16"/>
  <c r="G15"/>
  <c r="D14"/>
  <c r="G14" s="1"/>
  <c r="J12"/>
  <c r="J14" s="1"/>
  <c r="L13" i="17"/>
  <c r="N13" s="1"/>
  <c r="D21" i="16"/>
  <c r="K40" i="18"/>
  <c r="G40"/>
  <c r="J39"/>
  <c r="K39" s="1"/>
  <c r="K41" s="1"/>
  <c r="G39"/>
  <c r="G38"/>
  <c r="G34"/>
  <c r="G35" s="1"/>
  <c r="D31"/>
  <c r="G31" s="1"/>
  <c r="D30"/>
  <c r="G30" s="1"/>
  <c r="D29"/>
  <c r="G29" s="1"/>
  <c r="D28"/>
  <c r="G28" s="1"/>
  <c r="G27"/>
  <c r="G26"/>
  <c r="D23"/>
  <c r="G23" s="1"/>
  <c r="G22"/>
  <c r="D21"/>
  <c r="G21" s="1"/>
  <c r="K20"/>
  <c r="J19"/>
  <c r="G19"/>
  <c r="G18"/>
  <c r="G17"/>
  <c r="K16"/>
  <c r="G16"/>
  <c r="D15"/>
  <c r="G15" s="1"/>
  <c r="J14"/>
  <c r="J15" s="1"/>
  <c r="G14"/>
  <c r="J12"/>
  <c r="G24" i="17"/>
  <c r="G23"/>
  <c r="D22"/>
  <c r="G22" s="1"/>
  <c r="K21"/>
  <c r="G21"/>
  <c r="J20"/>
  <c r="G20"/>
  <c r="G18"/>
  <c r="G17"/>
  <c r="K16"/>
  <c r="D16"/>
  <c r="G16" s="1"/>
  <c r="D15"/>
  <c r="G15" s="1"/>
  <c r="J14"/>
  <c r="J15" s="1"/>
  <c r="G14"/>
  <c r="J12"/>
  <c r="G40" i="16"/>
  <c r="G41" s="1"/>
  <c r="D37"/>
  <c r="G37" s="1"/>
  <c r="J36"/>
  <c r="D36"/>
  <c r="G36" s="1"/>
  <c r="D35"/>
  <c r="G35" s="1"/>
  <c r="D34"/>
  <c r="G34" s="1"/>
  <c r="G33"/>
  <c r="G32"/>
  <c r="G38" s="1"/>
  <c r="G29"/>
  <c r="G28"/>
  <c r="D27"/>
  <c r="G27" s="1"/>
  <c r="K26"/>
  <c r="G26"/>
  <c r="J25"/>
  <c r="G25"/>
  <c r="G23"/>
  <c r="G22"/>
  <c r="K21"/>
  <c r="G21"/>
  <c r="D20"/>
  <c r="G20" s="1"/>
  <c r="J19"/>
  <c r="J20" s="1"/>
  <c r="G19"/>
  <c r="G17"/>
  <c r="G16"/>
  <c r="G15"/>
  <c r="D14"/>
  <c r="G14" s="1"/>
  <c r="J12"/>
  <c r="J14" s="1"/>
  <c r="K46" i="15"/>
  <c r="G46"/>
  <c r="J45"/>
  <c r="K45" s="1"/>
  <c r="K47" s="1"/>
  <c r="G45"/>
  <c r="G44"/>
  <c r="G40"/>
  <c r="G41" s="1"/>
  <c r="D37"/>
  <c r="G37" s="1"/>
  <c r="J36"/>
  <c r="D36"/>
  <c r="G36" s="1"/>
  <c r="D35"/>
  <c r="G35" s="1"/>
  <c r="D34"/>
  <c r="G34" s="1"/>
  <c r="G33"/>
  <c r="G32"/>
  <c r="D29"/>
  <c r="G29" s="1"/>
  <c r="G28"/>
  <c r="D27"/>
  <c r="G27" s="1"/>
  <c r="K26"/>
  <c r="G26"/>
  <c r="J25"/>
  <c r="G25"/>
  <c r="G23"/>
  <c r="G22"/>
  <c r="K22"/>
  <c r="D21"/>
  <c r="G21" s="1"/>
  <c r="G20"/>
  <c r="J19"/>
  <c r="J20" s="1"/>
  <c r="G19"/>
  <c r="G17"/>
  <c r="G16"/>
  <c r="G15"/>
  <c r="D14"/>
  <c r="G14" s="1"/>
  <c r="J14"/>
  <c r="G47" i="23" l="1"/>
  <c r="G30"/>
  <c r="K46" i="21"/>
  <c r="J47" s="1"/>
  <c r="J35"/>
  <c r="G37"/>
  <c r="G46"/>
  <c r="J16" i="23"/>
  <c r="J15"/>
  <c r="G38"/>
  <c r="J49"/>
  <c r="J48"/>
  <c r="J43" i="22"/>
  <c r="J42"/>
  <c r="G30"/>
  <c r="F42" s="1"/>
  <c r="G38"/>
  <c r="J15"/>
  <c r="J36" i="20"/>
  <c r="G30"/>
  <c r="J36" i="19"/>
  <c r="K47"/>
  <c r="J48" s="1"/>
  <c r="G47"/>
  <c r="G30"/>
  <c r="J30" i="18"/>
  <c r="G41"/>
  <c r="G24"/>
  <c r="J48" i="21"/>
  <c r="G29"/>
  <c r="J15"/>
  <c r="J49" i="20"/>
  <c r="J48"/>
  <c r="J16"/>
  <c r="J15"/>
  <c r="G38"/>
  <c r="J49" i="19"/>
  <c r="J16"/>
  <c r="J15"/>
  <c r="G38"/>
  <c r="J43" i="18"/>
  <c r="J42"/>
  <c r="G32"/>
  <c r="J27" i="17"/>
  <c r="J26"/>
  <c r="G25"/>
  <c r="F26" s="1"/>
  <c r="G47" i="15"/>
  <c r="G30"/>
  <c r="J16" i="16"/>
  <c r="J15"/>
  <c r="J43"/>
  <c r="J42"/>
  <c r="G30"/>
  <c r="J48" i="15"/>
  <c r="J49"/>
  <c r="J16"/>
  <c r="J15"/>
  <c r="G38"/>
  <c r="L17" i="12"/>
  <c r="G38" i="11"/>
  <c r="G39"/>
  <c r="J39"/>
  <c r="K39" s="1"/>
  <c r="G40"/>
  <c r="K40"/>
  <c r="L17"/>
  <c r="K46" i="14"/>
  <c r="G46"/>
  <c r="J45"/>
  <c r="J36" s="1"/>
  <c r="G45"/>
  <c r="G44"/>
  <c r="G41"/>
  <c r="G40"/>
  <c r="D37"/>
  <c r="G37" s="1"/>
  <c r="D36"/>
  <c r="G36" s="1"/>
  <c r="D35"/>
  <c r="G35" s="1"/>
  <c r="D34"/>
  <c r="G34" s="1"/>
  <c r="G33"/>
  <c r="G32"/>
  <c r="D29"/>
  <c r="G29" s="1"/>
  <c r="G28"/>
  <c r="D27"/>
  <c r="G27" s="1"/>
  <c r="K26"/>
  <c r="G26"/>
  <c r="J25"/>
  <c r="G25"/>
  <c r="G23"/>
  <c r="G22"/>
  <c r="K21"/>
  <c r="D21"/>
  <c r="G21" s="1"/>
  <c r="D20"/>
  <c r="G20" s="1"/>
  <c r="J19"/>
  <c r="J20" s="1"/>
  <c r="G19"/>
  <c r="G17"/>
  <c r="G16"/>
  <c r="G15"/>
  <c r="D14"/>
  <c r="G14" s="1"/>
  <c r="J12"/>
  <c r="J14" s="1"/>
  <c r="J16" s="1"/>
  <c r="G34" i="12"/>
  <c r="G35" s="1"/>
  <c r="D31"/>
  <c r="G31" s="1"/>
  <c r="D30"/>
  <c r="G30" s="1"/>
  <c r="D29"/>
  <c r="G29" s="1"/>
  <c r="D28"/>
  <c r="G28" s="1"/>
  <c r="G27"/>
  <c r="G26"/>
  <c r="G23"/>
  <c r="G22"/>
  <c r="D21"/>
  <c r="G21" s="1"/>
  <c r="J20"/>
  <c r="G20"/>
  <c r="G18"/>
  <c r="G17"/>
  <c r="K16"/>
  <c r="D16"/>
  <c r="G16" s="1"/>
  <c r="D15"/>
  <c r="G15" s="1"/>
  <c r="J14"/>
  <c r="J15" s="1"/>
  <c r="G14"/>
  <c r="L23" i="10"/>
  <c r="J18"/>
  <c r="G34" i="11"/>
  <c r="G35" s="1"/>
  <c r="G31"/>
  <c r="D31"/>
  <c r="D30"/>
  <c r="G30" s="1"/>
  <c r="D29"/>
  <c r="G29" s="1"/>
  <c r="D28"/>
  <c r="G28" s="1"/>
  <c r="G27"/>
  <c r="G26"/>
  <c r="D23"/>
  <c r="G23" s="1"/>
  <c r="G22"/>
  <c r="D21"/>
  <c r="G21" s="1"/>
  <c r="J20"/>
  <c r="G20"/>
  <c r="G18"/>
  <c r="G17"/>
  <c r="K16"/>
  <c r="D16"/>
  <c r="G16" s="1"/>
  <c r="D15"/>
  <c r="G15" s="1"/>
  <c r="J14"/>
  <c r="J15" s="1"/>
  <c r="G14"/>
  <c r="G37" i="10"/>
  <c r="G38" s="1"/>
  <c r="D34"/>
  <c r="G34" s="1"/>
  <c r="D33"/>
  <c r="G33" s="1"/>
  <c r="G32"/>
  <c r="G29"/>
  <c r="G28"/>
  <c r="D27"/>
  <c r="G27" s="1"/>
  <c r="K26"/>
  <c r="G26"/>
  <c r="J25"/>
  <c r="G25"/>
  <c r="G23"/>
  <c r="G22"/>
  <c r="K21"/>
  <c r="D21"/>
  <c r="G21" s="1"/>
  <c r="D20"/>
  <c r="G20" s="1"/>
  <c r="J19"/>
  <c r="J20" s="1"/>
  <c r="G19"/>
  <c r="G17"/>
  <c r="G16"/>
  <c r="G15"/>
  <c r="D14"/>
  <c r="G14" s="1"/>
  <c r="J12"/>
  <c r="J14" s="1"/>
  <c r="J16" s="1"/>
  <c r="J23" i="9"/>
  <c r="F48" i="23" l="1"/>
  <c r="F47" i="21"/>
  <c r="F48" i="20"/>
  <c r="F48" i="19"/>
  <c r="F42" i="18"/>
  <c r="F48" i="15"/>
  <c r="G38" i="14"/>
  <c r="G47"/>
  <c r="K45"/>
  <c r="K47" s="1"/>
  <c r="J49" s="1"/>
  <c r="G24" i="12"/>
  <c r="F36" s="1"/>
  <c r="G41" i="11"/>
  <c r="K41"/>
  <c r="J43" s="1"/>
  <c r="J30"/>
  <c r="G24"/>
  <c r="G30" i="14"/>
  <c r="J15"/>
  <c r="G32" i="12"/>
  <c r="G35" i="10"/>
  <c r="G30"/>
  <c r="F39" s="1"/>
  <c r="G32" i="11"/>
  <c r="J40" i="10"/>
  <c r="J39"/>
  <c r="J15"/>
  <c r="G29" i="9"/>
  <c r="G28"/>
  <c r="G27"/>
  <c r="K26"/>
  <c r="G26"/>
  <c r="J25"/>
  <c r="G25"/>
  <c r="G23"/>
  <c r="G22"/>
  <c r="K21"/>
  <c r="D21"/>
  <c r="G21" s="1"/>
  <c r="D20"/>
  <c r="G20" s="1"/>
  <c r="J19"/>
  <c r="J20" s="1"/>
  <c r="G19"/>
  <c r="G17"/>
  <c r="G16"/>
  <c r="G15"/>
  <c r="D14"/>
  <c r="G14" s="1"/>
  <c r="J12"/>
  <c r="J14" s="1"/>
  <c r="J12" i="8"/>
  <c r="J14" s="1"/>
  <c r="G28"/>
  <c r="G42"/>
  <c r="G41"/>
  <c r="D38"/>
  <c r="G38" s="1"/>
  <c r="J37"/>
  <c r="G37"/>
  <c r="D37"/>
  <c r="G36"/>
  <c r="D36"/>
  <c r="G35"/>
  <c r="D35"/>
  <c r="G34"/>
  <c r="G39" s="1"/>
  <c r="G33"/>
  <c r="G30"/>
  <c r="G29"/>
  <c r="D27"/>
  <c r="G27" s="1"/>
  <c r="K26"/>
  <c r="G26"/>
  <c r="J25"/>
  <c r="G25"/>
  <c r="G23"/>
  <c r="G22"/>
  <c r="K21"/>
  <c r="D21"/>
  <c r="G21" s="1"/>
  <c r="D20"/>
  <c r="G20" s="1"/>
  <c r="J19"/>
  <c r="J20" s="1"/>
  <c r="G19"/>
  <c r="G17"/>
  <c r="G16"/>
  <c r="G15"/>
  <c r="D14"/>
  <c r="G14" s="1"/>
  <c r="K33" i="7"/>
  <c r="G33"/>
  <c r="J32"/>
  <c r="K32" s="1"/>
  <c r="G32"/>
  <c r="G31"/>
  <c r="G34" s="1"/>
  <c r="G27"/>
  <c r="G28" s="1"/>
  <c r="G24"/>
  <c r="D24"/>
  <c r="G23"/>
  <c r="D22"/>
  <c r="G22" s="1"/>
  <c r="K21"/>
  <c r="G21"/>
  <c r="J20"/>
  <c r="G20"/>
  <c r="G18"/>
  <c r="G17"/>
  <c r="K16"/>
  <c r="D16"/>
  <c r="G16" s="1"/>
  <c r="D15"/>
  <c r="G15" s="1"/>
  <c r="J14"/>
  <c r="J15" s="1"/>
  <c r="G14"/>
  <c r="J36" i="6"/>
  <c r="J49"/>
  <c r="J48"/>
  <c r="K47"/>
  <c r="K46"/>
  <c r="K45"/>
  <c r="J45"/>
  <c r="K26"/>
  <c r="D20"/>
  <c r="J12"/>
  <c r="J14" s="1"/>
  <c r="J16" s="1"/>
  <c r="G46"/>
  <c r="G45"/>
  <c r="G44"/>
  <c r="G41"/>
  <c r="G40"/>
  <c r="D37"/>
  <c r="G37" s="1"/>
  <c r="D36"/>
  <c r="G36" s="1"/>
  <c r="D35"/>
  <c r="G35" s="1"/>
  <c r="D34"/>
  <c r="G34" s="1"/>
  <c r="G33"/>
  <c r="G32"/>
  <c r="G38" s="1"/>
  <c r="D29"/>
  <c r="G29" s="1"/>
  <c r="G28"/>
  <c r="D27"/>
  <c r="G27" s="1"/>
  <c r="G26"/>
  <c r="J25"/>
  <c r="G25"/>
  <c r="G23"/>
  <c r="G22"/>
  <c r="K21"/>
  <c r="D21"/>
  <c r="G21" s="1"/>
  <c r="G20"/>
  <c r="J19"/>
  <c r="J20" s="1"/>
  <c r="G19"/>
  <c r="G17"/>
  <c r="G16"/>
  <c r="G15"/>
  <c r="D14"/>
  <c r="G14" s="1"/>
  <c r="D35" i="5"/>
  <c r="G35" s="1"/>
  <c r="D29"/>
  <c r="G29" s="1"/>
  <c r="D27"/>
  <c r="G27" s="1"/>
  <c r="J25"/>
  <c r="K21"/>
  <c r="D21"/>
  <c r="J20"/>
  <c r="J19"/>
  <c r="D14"/>
  <c r="G14" s="1"/>
  <c r="J14"/>
  <c r="J16" s="1"/>
  <c r="D37"/>
  <c r="G37" s="1"/>
  <c r="D36"/>
  <c r="G36" s="1"/>
  <c r="D34"/>
  <c r="G34" s="1"/>
  <c r="G33"/>
  <c r="G32"/>
  <c r="G28"/>
  <c r="G26"/>
  <c r="G25"/>
  <c r="G23"/>
  <c r="G22"/>
  <c r="G21"/>
  <c r="G20"/>
  <c r="G19"/>
  <c r="G17"/>
  <c r="G16"/>
  <c r="G15"/>
  <c r="G28" i="4"/>
  <c r="G46"/>
  <c r="G45"/>
  <c r="G47" s="1"/>
  <c r="G44"/>
  <c r="G41"/>
  <c r="G40"/>
  <c r="D37"/>
  <c r="G37" s="1"/>
  <c r="D36"/>
  <c r="G36" s="1"/>
  <c r="G35"/>
  <c r="G34"/>
  <c r="D34"/>
  <c r="G33"/>
  <c r="G38" s="1"/>
  <c r="G32"/>
  <c r="G29"/>
  <c r="G27"/>
  <c r="G26"/>
  <c r="G25"/>
  <c r="G23"/>
  <c r="G22"/>
  <c r="G21"/>
  <c r="G20"/>
  <c r="G19"/>
  <c r="G17"/>
  <c r="G16"/>
  <c r="G15"/>
  <c r="G14"/>
  <c r="F48" i="14" l="1"/>
  <c r="J48"/>
  <c r="J42" i="11"/>
  <c r="F42"/>
  <c r="G30" i="9"/>
  <c r="F31" s="1"/>
  <c r="J16"/>
  <c r="J15"/>
  <c r="K34" i="7"/>
  <c r="J35" s="1"/>
  <c r="G25"/>
  <c r="F35" s="1"/>
  <c r="J44" i="8"/>
  <c r="J43"/>
  <c r="J16"/>
  <c r="J15"/>
  <c r="G31"/>
  <c r="G47" i="6"/>
  <c r="G30"/>
  <c r="J15"/>
  <c r="G38" i="5"/>
  <c r="J15"/>
  <c r="G30"/>
  <c r="F39" s="1"/>
  <c r="G30" i="4"/>
  <c r="F48" s="1"/>
  <c r="G17" i="1"/>
  <c r="G16"/>
  <c r="G15"/>
  <c r="G14"/>
  <c r="J36" i="7" l="1"/>
  <c r="F48" i="6"/>
  <c r="G28" i="1"/>
  <c r="G27"/>
  <c r="G26"/>
  <c r="G25"/>
  <c r="G24"/>
  <c r="G22"/>
  <c r="G21"/>
  <c r="G20"/>
  <c r="G19"/>
  <c r="G29" s="1"/>
  <c r="F30" s="1"/>
</calcChain>
</file>

<file path=xl/sharedStrings.xml><?xml version="1.0" encoding="utf-8"?>
<sst xmlns="http://schemas.openxmlformats.org/spreadsheetml/2006/main" count="2433" uniqueCount="142">
  <si>
    <t>COHAB/SC   COMPANHIA DE HABITAÇÃO DO ESTADO DE SANTA CATARINA</t>
  </si>
  <si>
    <t>ANEXO XVII</t>
  </si>
  <si>
    <t>ORÇAMENTO DE MATERIAIS - REFORMA / AMPLIAÇÃO</t>
  </si>
  <si>
    <t>Beneficiário:</t>
  </si>
  <si>
    <t>EDERSON CRISTIANO DE LIZ</t>
  </si>
  <si>
    <t>Município:</t>
  </si>
  <si>
    <t>BOCAINA DO SUL</t>
  </si>
  <si>
    <t>Data:</t>
  </si>
  <si>
    <t>ITENS</t>
  </si>
  <si>
    <t>SINAPI/SETEMBRO</t>
  </si>
  <si>
    <t>MATERIAL</t>
  </si>
  <si>
    <t>QTDE</t>
  </si>
  <si>
    <t>UNID.</t>
  </si>
  <si>
    <t>CUSTO UNIT.</t>
  </si>
  <si>
    <t>CUSTO TOTAL</t>
  </si>
  <si>
    <t>PAREDES E COBERTURAS</t>
  </si>
  <si>
    <t>PAREDE DE MADEIRA</t>
  </si>
  <si>
    <t>m2</t>
  </si>
  <si>
    <t>tábua de pinus de primeira 20x300 cm aparelhada dois lados</t>
  </si>
  <si>
    <t>unid.</t>
  </si>
  <si>
    <t>prego polido 18x27 ( 0,17kg/m2)</t>
  </si>
  <si>
    <t>kg</t>
  </si>
  <si>
    <t>mata junta pinus 1x5 cm h=2,8 (0,7 m2/m)</t>
  </si>
  <si>
    <t>m²</t>
  </si>
  <si>
    <t>prego 15x15 (0,200 kg/m2)</t>
  </si>
  <si>
    <t xml:space="preserve">COBERTURA </t>
  </si>
  <si>
    <t>conjunto de arruelas de vedação 5/16 1 (1,42 PÇ/M2)</t>
  </si>
  <si>
    <t>pç</t>
  </si>
  <si>
    <t>parafuso rosca soberba e arruela de vedação (1,42 PÇ/M2)</t>
  </si>
  <si>
    <t>telha de fibrocimento 6,0mm 2,44x110 1,15/m2</t>
  </si>
  <si>
    <t>cumeeira universal fibrocimento do tipo normal - 6mm</t>
  </si>
  <si>
    <t>m</t>
  </si>
  <si>
    <t>Forro PVC</t>
  </si>
  <si>
    <t>TOTAL DO ITEM</t>
  </si>
  <si>
    <t xml:space="preserve">TOTAL </t>
  </si>
  <si>
    <t>*Os preços informados poderão ser menores ou até 20% maiores que os encontrados na última tabela do SINAPI</t>
  </si>
  <si>
    <t>**A mão de obra será responsabilidade do beneficiário ou da Prefeitura</t>
  </si>
  <si>
    <t xml:space="preserve"> Bocaina do Sul - SC, 25 de OUTUBRO de 2013</t>
  </si>
  <si>
    <t xml:space="preserve"> SÉRGIO ANTÔNIO SILVA TODESCHINI</t>
  </si>
  <si>
    <t xml:space="preserve">       Engº Civil CREA/SC 016080-8</t>
  </si>
  <si>
    <t>PINTURAS</t>
  </si>
  <si>
    <t>litro</t>
  </si>
  <si>
    <t>PISOS</t>
  </si>
  <si>
    <t>m3</t>
  </si>
  <si>
    <t>areia 0,8m3/m3</t>
  </si>
  <si>
    <t>m³</t>
  </si>
  <si>
    <t>Pedra brita 2 - 25mm  0,8m3/m3</t>
  </si>
  <si>
    <t>ESQUADRIAS E FERRAGENS</t>
  </si>
  <si>
    <t>porta madeira lisa -  0,70x2,10m</t>
  </si>
  <si>
    <t>FECHADURA EMBUTIR TP GORGES (CHAVE GRANDE) P/PORTA INTERNA, COMPLETA - LINHA POPULAR</t>
  </si>
  <si>
    <t>ferragens p/2 folhas janela madeira correr</t>
  </si>
  <si>
    <t>cj</t>
  </si>
  <si>
    <t>dobradiça de ferro zincado de 3"</t>
  </si>
  <si>
    <t>Vidro 3,0 mm para janela</t>
  </si>
  <si>
    <t>calçada em concreto ripado - esp.=6 cm (10x3)m</t>
  </si>
  <si>
    <t>PECA DE MADEIRA  NATIVA/REGIONAL *5 X 15* CM NAO APARELHADA (TESOURA) ESPAÇAMENTO 3,50 CM</t>
  </si>
  <si>
    <t>PECA DE MADEIRA  NATIVA/REGIONAL 5 X 13 CM NAO APARELHADA PARA TERÇA ESPAÇAMENTO 1,5 m</t>
  </si>
  <si>
    <t>MARINA FERREIRA</t>
  </si>
  <si>
    <t>Prego polido 17x27 ( 0,17kg/m2)</t>
  </si>
  <si>
    <t>tábua de pinus de primeira 2,5X 20x300 cm aparelhada dois lados</t>
  </si>
  <si>
    <t>PAREDE DE MADEIRA - AMPLIAÇÃO 30,0 m2</t>
  </si>
  <si>
    <t>PECA DE MADEIRA  NATIVA/REGIONAL APARELHADA 3 X 6" (7,5 X 15CM)-PE-DIREITO</t>
  </si>
  <si>
    <t>PECA DE MADEIRA DE LEI NATIVA/REGIONAL *1,5 X 5* CM (1/2 X 2) -P/FORRO 1m/m2</t>
  </si>
  <si>
    <t>fundo branco/esmalte em madeira  0,17 l/m2  -galão 3,6 Kg</t>
  </si>
  <si>
    <t>janela madeira de correr (2,0 x 1,0) m ou (1,0x1,0)m</t>
  </si>
  <si>
    <t>SINAPI/JANEIRO2014</t>
  </si>
  <si>
    <t>31 DE MARÇO 2014</t>
  </si>
  <si>
    <t>prego 12x12 (0,200 kg/m2)</t>
  </si>
  <si>
    <t>PAREDE DE MADEIRA - AMPLIAÇÃO 84 m2</t>
  </si>
  <si>
    <t>AREA</t>
  </si>
  <si>
    <t>PREGO</t>
  </si>
  <si>
    <t>MATAJUNT</t>
  </si>
  <si>
    <t xml:space="preserve">prego 15x15 </t>
  </si>
  <si>
    <t>ARRUELA</t>
  </si>
  <si>
    <t>PARF</t>
  </si>
  <si>
    <t>TESOURA</t>
  </si>
  <si>
    <t xml:space="preserve">telha de fibrocimento 6,0mm </t>
  </si>
  <si>
    <t xml:space="preserve">telha de fibrocimento 6,0mm  </t>
  </si>
  <si>
    <t>TERÇA</t>
  </si>
  <si>
    <t>ESTR FORR</t>
  </si>
  <si>
    <t>ALAIR AMARANTE</t>
  </si>
  <si>
    <t>PAREDE DE MADEIRA - AMPLIAÇÃO 48 m2</t>
  </si>
  <si>
    <t>PE DIREITO</t>
  </si>
  <si>
    <t>CALÇ EXT</t>
  </si>
  <si>
    <t>PISO INTERNO</t>
  </si>
  <si>
    <t>CONCRETO</t>
  </si>
  <si>
    <t>CIMENTO</t>
  </si>
  <si>
    <t>AREIA/BRIT</t>
  </si>
  <si>
    <t>PINTURA</t>
  </si>
  <si>
    <t xml:space="preserve">calçada em concreto ripado - esp.=6 cm </t>
  </si>
  <si>
    <t>NADIR PESSOA AMARANTE</t>
  </si>
  <si>
    <t>DEISI</t>
  </si>
  <si>
    <t xml:space="preserve"> Bocaina do Sul - SC, 31 de MARÇO de 2014</t>
  </si>
  <si>
    <t>VALMIRA</t>
  </si>
  <si>
    <t>PECA DE MADEIRA ROLICA TRATADA (EUCALIPTO OU REGIONAL EQUIVALENTE) D = 30 A 34CM - H = 6,5M (P/FUNDAÇÃO)</t>
  </si>
  <si>
    <t>PAREDE DE MADEIRA - AMPLIAÇÃO 50 m2</t>
  </si>
  <si>
    <t>PAREDE DE MADEIRA - AMPLIAÇÃO 54 m2</t>
  </si>
  <si>
    <t>GILMARA GUEDES PESSOA</t>
  </si>
  <si>
    <t>PAREDE DE MADEIRA - MELHORIA/AMPLIAÇÃO 45 m2</t>
  </si>
  <si>
    <t>COBERTURA  12,5 X 8,0 m</t>
  </si>
  <si>
    <t>SANDRA REGINA COPETTI CORREA</t>
  </si>
  <si>
    <t xml:space="preserve">calçada/piso em concreto ripado - esp.=6 cm </t>
  </si>
  <si>
    <t>VERA LUCIA PESSOA PADILHA</t>
  </si>
  <si>
    <t>fundo branco/esmalte em madeira  0,17 l/m2  -lata 18 l/galão 3,6 Kg</t>
  </si>
  <si>
    <t>PAREDE DE MADEIRA - AMPLIAÇÃO/REFORMA m2</t>
  </si>
  <si>
    <t>ROMILDA ALVES DOS SANTOS</t>
  </si>
  <si>
    <t>PAREDE DE MADEIRA - AMPLIAÇÃO/REFORMA 39 m2</t>
  </si>
  <si>
    <t xml:space="preserve">cimento 139 kg/m3  </t>
  </si>
  <si>
    <t>fundo branco/esmalte em madeira  0,17 l/m2  -lata 18 l / galão 3,6 l</t>
  </si>
  <si>
    <t>VALDINEI FERNANDO PADILHA</t>
  </si>
  <si>
    <t>PAREDE DE MADEIRA - AMPLIAÇÃO/REFORMA 28,0 m2</t>
  </si>
  <si>
    <t>prego polido 17x27 ( 0,17kg/m2)</t>
  </si>
  <si>
    <t>MARIA XAVIER PATEL</t>
  </si>
  <si>
    <t>PAREDE DE MADEIRA - AMPLIAÇÃO/REFORMA 24,0  m2</t>
  </si>
  <si>
    <t>BENIR RAMOS</t>
  </si>
  <si>
    <t>ADRIANO SCHMIDIT</t>
  </si>
  <si>
    <t>BEATRIZ RODRIGUES BENTO</t>
  </si>
  <si>
    <t>PAREDE DE MADEIRA - AMPLIAÇÃO/REFORMA 10,0 m2</t>
  </si>
  <si>
    <t xml:space="preserve">prego 12x12 </t>
  </si>
  <si>
    <t>MARCIA CORREA</t>
  </si>
  <si>
    <t>PAREDE DE MADEIRA - AMPLIAÇÃO/REFORMA 15,0 m2</t>
  </si>
  <si>
    <t>ESTELA MARIZA SANTOS</t>
  </si>
  <si>
    <t>PAREDE DE MADEIRA - AMPLIAÇÃO/REFORMA 36,0 m2</t>
  </si>
  <si>
    <t>PAREDE DE MADEIRA - AMPLIAÇÃO/REFORMA 54,0 m2</t>
  </si>
  <si>
    <t>OSMAR ROSA DOS SANTOS</t>
  </si>
  <si>
    <t>ALINE APARECIDA SOUZA</t>
  </si>
  <si>
    <t>PAREDE DE MADEIRA - AMPLIAÇÃO/REFORMA 12,22 m2</t>
  </si>
  <si>
    <t xml:space="preserve">cimento 139 kg/m3 </t>
  </si>
  <si>
    <t>CLAIR BENTO RODRIGUES</t>
  </si>
  <si>
    <t>PAREDE DE MADEIRA - AMPLIAÇÃO/REFORMA 35,0 m2</t>
  </si>
  <si>
    <t>VENINA LEMAN</t>
  </si>
  <si>
    <t>PAREDE DE MADEIRA - AMPLIAÇÃO/REFORMA 18,0 m2</t>
  </si>
  <si>
    <t>DEISE URBANO</t>
  </si>
  <si>
    <t>ILVA</t>
  </si>
  <si>
    <t>PAREDE DE MADEIRA - AMPLIAÇÃO/REFORMA 75,0 m2</t>
  </si>
  <si>
    <t>PAREDE DE MADEIRA - AMPLIAÇÃO/REFORMA 48,0  m2</t>
  </si>
  <si>
    <t>ARGEU PADILHA DE LIZ</t>
  </si>
  <si>
    <t>IVANIR OLIVEIRA MACEDO</t>
  </si>
  <si>
    <t>IRENE URBANO</t>
  </si>
  <si>
    <t>TERESINHA SILVA HERSING</t>
  </si>
  <si>
    <t>janela madeira imunizada - basculante 50x60</t>
  </si>
  <si>
    <t>JOGO DE FERRAGEM P/ BASCULANTE DE MADEIRA - GONZOS, TRANQ., CORRENTES</t>
  </si>
</sst>
</file>

<file path=xl/styles.xml><?xml version="1.0" encoding="utf-8"?>
<styleSheet xmlns="http://schemas.openxmlformats.org/spreadsheetml/2006/main">
  <numFmts count="1">
    <numFmt numFmtId="164" formatCode="&quot;R$ &quot;#,##0.00;&quot;(R$ &quot;#,##0.00\)"/>
  </numFmts>
  <fonts count="1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/>
    </xf>
    <xf numFmtId="0" fontId="6" fillId="2" borderId="10" xfId="0" applyFont="1" applyFill="1" applyBorder="1"/>
    <xf numFmtId="0" fontId="5" fillId="2" borderId="10" xfId="0" applyFont="1" applyFill="1" applyBorder="1" applyAlignment="1">
      <alignment horizontal="left"/>
    </xf>
    <xf numFmtId="0" fontId="7" fillId="2" borderId="10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/>
    <xf numFmtId="0" fontId="8" fillId="0" borderId="1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13" xfId="0" applyBorder="1"/>
    <xf numFmtId="0" fontId="6" fillId="0" borderId="14" xfId="0" applyFont="1" applyBorder="1" applyAlignment="1">
      <alignment horizontal="center"/>
    </xf>
    <xf numFmtId="4" fontId="10" fillId="0" borderId="14" xfId="0" applyNumberFormat="1" applyFont="1" applyFill="1" applyBorder="1" applyAlignment="1">
      <alignment horizontal="right"/>
    </xf>
    <xf numFmtId="4" fontId="10" fillId="0" borderId="15" xfId="0" applyNumberFormat="1" applyFont="1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9" fillId="2" borderId="10" xfId="0" applyFont="1" applyFill="1" applyBorder="1" applyAlignment="1">
      <alignment horizontal="center"/>
    </xf>
    <xf numFmtId="0" fontId="0" fillId="2" borderId="10" xfId="0" applyFill="1" applyBorder="1"/>
    <xf numFmtId="164" fontId="11" fillId="2" borderId="10" xfId="0" applyNumberFormat="1" applyFont="1" applyFill="1" applyBorder="1" applyAlignment="1">
      <alignment horizontal="center"/>
    </xf>
    <xf numFmtId="164" fontId="11" fillId="2" borderId="1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right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/>
    <xf numFmtId="0" fontId="0" fillId="0" borderId="6" xfId="0" applyBorder="1" applyAlignment="1">
      <alignment horizontal="right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4" fontId="9" fillId="2" borderId="1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13" xfId="0" applyFont="1" applyBorder="1"/>
    <xf numFmtId="0" fontId="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11" fillId="2" borderId="1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0" fillId="0" borderId="0" xfId="0" applyNumberFormat="1"/>
    <xf numFmtId="0" fontId="3" fillId="0" borderId="9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164" fontId="11" fillId="2" borderId="10" xfId="0" applyNumberFormat="1" applyFont="1" applyFill="1" applyBorder="1" applyAlignment="1">
      <alignment horizontal="center"/>
    </xf>
    <xf numFmtId="164" fontId="11" fillId="2" borderId="10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15" fillId="0" borderId="0" xfId="0" applyFont="1"/>
    <xf numFmtId="164" fontId="11" fillId="2" borderId="10" xfId="0" applyNumberFormat="1" applyFont="1" applyFill="1" applyBorder="1" applyAlignment="1">
      <alignment horizontal="center"/>
    </xf>
    <xf numFmtId="164" fontId="11" fillId="2" borderId="10" xfId="0" applyNumberFormat="1" applyFont="1" applyFill="1" applyBorder="1" applyAlignment="1">
      <alignment horizontal="center"/>
    </xf>
    <xf numFmtId="164" fontId="11" fillId="2" borderId="11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3820583</xdr:colOff>
      <xdr:row>51</xdr:row>
      <xdr:rowOff>74084</xdr:rowOff>
    </xdr:from>
    <xdr:to>
      <xdr:col>6</xdr:col>
      <xdr:colOff>45508</xdr:colOff>
      <xdr:row>56</xdr:row>
      <xdr:rowOff>178858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2333" y="10668001"/>
          <a:ext cx="263842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3895725</xdr:colOff>
      <xdr:row>52</xdr:row>
      <xdr:rowOff>0</xdr:rowOff>
    </xdr:from>
    <xdr:to>
      <xdr:col>6</xdr:col>
      <xdr:colOff>114300</xdr:colOff>
      <xdr:row>57</xdr:row>
      <xdr:rowOff>104774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00650" y="10658475"/>
          <a:ext cx="2638425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topLeftCell="A23" zoomScale="90" zoomScaleNormal="90" workbookViewId="0">
      <selection activeCell="C52" sqref="C52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</cols>
  <sheetData>
    <row r="1" spans="1:7">
      <c r="C1" t="s">
        <v>0</v>
      </c>
    </row>
    <row r="2" spans="1:7" ht="15.75" thickBot="1"/>
    <row r="3" spans="1:7" ht="18.75">
      <c r="A3" s="1"/>
      <c r="B3" s="2"/>
      <c r="C3" s="3" t="s">
        <v>1</v>
      </c>
      <c r="D3" s="2"/>
      <c r="E3" s="2"/>
      <c r="F3" s="2"/>
      <c r="G3" s="4"/>
    </row>
    <row r="4" spans="1:7" ht="15.75">
      <c r="A4" s="5"/>
      <c r="B4" s="6"/>
      <c r="C4" s="7" t="s">
        <v>2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3</v>
      </c>
      <c r="C6" s="9" t="s">
        <v>57</v>
      </c>
      <c r="D6" s="6"/>
      <c r="E6" s="6"/>
      <c r="F6" s="6"/>
      <c r="G6" s="8"/>
    </row>
    <row r="7" spans="1:7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7" ht="15.75" thickBot="1"/>
    <row r="11" spans="1:7" ht="26.25" thickBot="1">
      <c r="A11" s="13" t="s">
        <v>8</v>
      </c>
      <c r="B11" s="74" t="s">
        <v>65</v>
      </c>
      <c r="C11" s="15" t="s">
        <v>10</v>
      </c>
      <c r="D11" s="15" t="s">
        <v>11</v>
      </c>
      <c r="E11" s="15" t="s">
        <v>12</v>
      </c>
      <c r="F11" s="16" t="s">
        <v>13</v>
      </c>
      <c r="G11" s="17" t="s">
        <v>14</v>
      </c>
    </row>
    <row r="12" spans="1:7" ht="16.5" thickBot="1">
      <c r="A12" s="18">
        <v>2</v>
      </c>
      <c r="B12" s="19"/>
      <c r="C12" s="20" t="s">
        <v>15</v>
      </c>
      <c r="D12" s="21"/>
      <c r="E12" s="22"/>
      <c r="F12" s="21"/>
      <c r="G12" s="23"/>
    </row>
    <row r="13" spans="1:7">
      <c r="A13" s="24"/>
      <c r="B13" s="25"/>
      <c r="C13" t="s">
        <v>60</v>
      </c>
      <c r="D13" s="26">
        <v>10.199999999999999</v>
      </c>
      <c r="E13" s="27" t="s">
        <v>31</v>
      </c>
      <c r="F13" s="26"/>
      <c r="G13" s="28"/>
    </row>
    <row r="14" spans="1:7">
      <c r="A14" s="24"/>
      <c r="B14" s="25">
        <v>10718</v>
      </c>
      <c r="C14" s="29" t="s">
        <v>59</v>
      </c>
      <c r="D14" s="26">
        <v>50</v>
      </c>
      <c r="E14" s="27" t="s">
        <v>19</v>
      </c>
      <c r="F14" s="26">
        <v>11.66</v>
      </c>
      <c r="G14" s="28">
        <f>SUM(D14*F14)</f>
        <v>583</v>
      </c>
    </row>
    <row r="15" spans="1:7">
      <c r="A15" s="24"/>
      <c r="B15" s="25">
        <v>5061</v>
      </c>
      <c r="C15" s="29" t="s">
        <v>111</v>
      </c>
      <c r="D15" s="26">
        <v>5</v>
      </c>
      <c r="E15" s="27" t="s">
        <v>21</v>
      </c>
      <c r="F15" s="26">
        <v>6.5</v>
      </c>
      <c r="G15" s="28">
        <f t="shared" ref="G15:G17" si="0">SUM(D15*F15)</f>
        <v>32.5</v>
      </c>
    </row>
    <row r="16" spans="1:7">
      <c r="A16" s="24"/>
      <c r="B16" s="25">
        <v>3283</v>
      </c>
      <c r="C16" s="29" t="s">
        <v>22</v>
      </c>
      <c r="D16" s="26">
        <v>21</v>
      </c>
      <c r="E16" s="27" t="s">
        <v>23</v>
      </c>
      <c r="F16" s="26">
        <v>10.43</v>
      </c>
      <c r="G16" s="28">
        <f t="shared" si="0"/>
        <v>219.03</v>
      </c>
    </row>
    <row r="17" spans="1:7">
      <c r="A17" s="24"/>
      <c r="B17" s="25">
        <v>20247</v>
      </c>
      <c r="C17" s="29" t="s">
        <v>24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7">
      <c r="A18" s="24"/>
      <c r="B18" s="25"/>
      <c r="C18" s="29" t="s">
        <v>25</v>
      </c>
      <c r="D18" s="26">
        <v>29</v>
      </c>
      <c r="E18" s="27" t="s">
        <v>23</v>
      </c>
      <c r="F18" s="26"/>
      <c r="G18" s="28"/>
    </row>
    <row r="19" spans="1:7">
      <c r="A19" s="24"/>
      <c r="B19" s="25">
        <v>1607</v>
      </c>
      <c r="C19" s="30" t="s">
        <v>26</v>
      </c>
      <c r="D19" s="26">
        <v>42</v>
      </c>
      <c r="E19" s="27" t="s">
        <v>27</v>
      </c>
      <c r="F19" s="26">
        <v>0.1</v>
      </c>
      <c r="G19" s="28">
        <f t="shared" ref="G19:G29" si="1">SUM(D19*F19)</f>
        <v>4.2</v>
      </c>
    </row>
    <row r="20" spans="1:7">
      <c r="A20" s="24"/>
      <c r="B20" s="25">
        <v>4299</v>
      </c>
      <c r="C20" s="30" t="s">
        <v>28</v>
      </c>
      <c r="D20" s="26">
        <v>42</v>
      </c>
      <c r="E20" s="27" t="s">
        <v>27</v>
      </c>
      <c r="F20" s="26">
        <v>0.55000000000000004</v>
      </c>
      <c r="G20" s="28">
        <f t="shared" si="1"/>
        <v>23.1</v>
      </c>
    </row>
    <row r="21" spans="1:7">
      <c r="A21" s="24"/>
      <c r="B21" s="25">
        <v>7194</v>
      </c>
      <c r="C21" s="29" t="s">
        <v>77</v>
      </c>
      <c r="D21" s="26">
        <v>29</v>
      </c>
      <c r="E21" s="27" t="s">
        <v>23</v>
      </c>
      <c r="F21" s="26">
        <v>15.17</v>
      </c>
      <c r="G21" s="28">
        <f t="shared" si="1"/>
        <v>439.93</v>
      </c>
    </row>
    <row r="22" spans="1:7" s="69" customFormat="1" ht="22.5">
      <c r="A22" s="68"/>
      <c r="B22" s="60">
        <v>4425</v>
      </c>
      <c r="C22" s="61" t="s">
        <v>55</v>
      </c>
      <c r="D22" s="62">
        <v>33</v>
      </c>
      <c r="E22" s="60" t="s">
        <v>31</v>
      </c>
      <c r="F22" s="62">
        <v>13.5</v>
      </c>
      <c r="G22" s="64">
        <f t="shared" si="1"/>
        <v>445.5</v>
      </c>
    </row>
    <row r="23" spans="1:7" ht="22.5">
      <c r="A23" s="24"/>
      <c r="B23" s="60">
        <v>4443</v>
      </c>
      <c r="C23" s="61" t="s">
        <v>56</v>
      </c>
      <c r="D23" s="62">
        <v>21</v>
      </c>
      <c r="E23" s="60" t="s">
        <v>31</v>
      </c>
      <c r="F23" s="62">
        <v>12.2</v>
      </c>
      <c r="G23" s="28">
        <f t="shared" si="1"/>
        <v>256.2</v>
      </c>
    </row>
    <row r="24" spans="1:7">
      <c r="A24" s="24"/>
      <c r="B24" s="25">
        <v>7219</v>
      </c>
      <c r="C24" s="29" t="s">
        <v>30</v>
      </c>
      <c r="D24" s="26">
        <v>7</v>
      </c>
      <c r="E24" s="25" t="s">
        <v>31</v>
      </c>
      <c r="F24" s="26">
        <v>29.67</v>
      </c>
      <c r="G24" s="64">
        <f t="shared" ref="G24" si="2">SUM(D24*F24)</f>
        <v>207.69</v>
      </c>
    </row>
    <row r="25" spans="1:7">
      <c r="A25" s="24"/>
      <c r="B25" s="25">
        <v>5061</v>
      </c>
      <c r="C25" s="29" t="s">
        <v>58</v>
      </c>
      <c r="D25" s="26">
        <v>5</v>
      </c>
      <c r="E25" s="25" t="s">
        <v>21</v>
      </c>
      <c r="F25" s="26">
        <v>6.5</v>
      </c>
      <c r="G25" s="28">
        <f t="shared" si="1"/>
        <v>32.5</v>
      </c>
    </row>
    <row r="26" spans="1:7" ht="22.5">
      <c r="A26" s="24"/>
      <c r="B26" s="71">
        <v>20211</v>
      </c>
      <c r="C26" s="61" t="s">
        <v>61</v>
      </c>
      <c r="D26" s="72">
        <v>12</v>
      </c>
      <c r="E26" s="71" t="s">
        <v>31</v>
      </c>
      <c r="F26" s="72">
        <v>29.5</v>
      </c>
      <c r="G26" s="73">
        <f t="shared" si="1"/>
        <v>354</v>
      </c>
    </row>
    <row r="27" spans="1:7">
      <c r="A27" s="24"/>
      <c r="B27" s="71">
        <v>4408</v>
      </c>
      <c r="C27" s="56" t="s">
        <v>62</v>
      </c>
      <c r="D27" s="72">
        <v>29</v>
      </c>
      <c r="E27" s="71" t="s">
        <v>31</v>
      </c>
      <c r="F27" s="72">
        <v>1.27</v>
      </c>
      <c r="G27" s="73">
        <f t="shared" si="1"/>
        <v>36.83</v>
      </c>
    </row>
    <row r="28" spans="1:7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7">
      <c r="A29" s="24"/>
      <c r="B29" s="25">
        <v>11587</v>
      </c>
      <c r="C29" s="29" t="s">
        <v>32</v>
      </c>
      <c r="D29" s="26">
        <v>29</v>
      </c>
      <c r="E29" s="27" t="s">
        <v>23</v>
      </c>
      <c r="F29" s="26">
        <v>25.54</v>
      </c>
      <c r="G29" s="28">
        <f t="shared" si="1"/>
        <v>740.66</v>
      </c>
    </row>
    <row r="30" spans="1:7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3390.14</v>
      </c>
    </row>
    <row r="31" spans="1:7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7">
      <c r="A32" s="24"/>
      <c r="B32" s="25">
        <v>3438</v>
      </c>
      <c r="C32" s="29" t="s">
        <v>64</v>
      </c>
      <c r="D32" s="26">
        <v>6</v>
      </c>
      <c r="E32" s="27" t="s">
        <v>23</v>
      </c>
      <c r="F32" s="26">
        <v>248.16</v>
      </c>
      <c r="G32" s="28">
        <f t="shared" ref="G32:G37" si="3">SUM(D32*F32)</f>
        <v>1488.96</v>
      </c>
    </row>
    <row r="33" spans="1:7">
      <c r="A33" s="24"/>
      <c r="B33" s="25">
        <v>10554</v>
      </c>
      <c r="C33" s="29" t="s">
        <v>48</v>
      </c>
      <c r="D33" s="26">
        <v>4</v>
      </c>
      <c r="E33" s="27" t="s">
        <v>19</v>
      </c>
      <c r="F33" s="26">
        <v>52.23</v>
      </c>
      <c r="G33" s="28">
        <f t="shared" si="3"/>
        <v>208.92</v>
      </c>
    </row>
    <row r="34" spans="1:7" ht="22.5">
      <c r="A34" s="24"/>
      <c r="B34" s="60">
        <v>3090</v>
      </c>
      <c r="C34" s="61" t="s">
        <v>49</v>
      </c>
      <c r="D34" s="62">
        <f>SUM(D33*1)</f>
        <v>4</v>
      </c>
      <c r="E34" s="63" t="s">
        <v>19</v>
      </c>
      <c r="F34" s="62">
        <v>26.18</v>
      </c>
      <c r="G34" s="64">
        <f t="shared" si="3"/>
        <v>104.72</v>
      </c>
    </row>
    <row r="35" spans="1:7">
      <c r="A35" s="24"/>
      <c r="B35" s="25">
        <v>20241</v>
      </c>
      <c r="C35" s="30" t="s">
        <v>50</v>
      </c>
      <c r="D35" s="26">
        <v>6</v>
      </c>
      <c r="E35" s="27" t="s">
        <v>51</v>
      </c>
      <c r="F35" s="62">
        <v>90.53</v>
      </c>
      <c r="G35" s="28">
        <f t="shared" si="3"/>
        <v>543.18000000000006</v>
      </c>
    </row>
    <row r="36" spans="1:7">
      <c r="A36" s="24"/>
      <c r="B36" s="25">
        <v>2425</v>
      </c>
      <c r="C36" s="30" t="s">
        <v>52</v>
      </c>
      <c r="D36" s="26">
        <f>SUM(D33*3)</f>
        <v>12</v>
      </c>
      <c r="E36" s="27" t="s">
        <v>19</v>
      </c>
      <c r="F36" s="26">
        <v>5.38</v>
      </c>
      <c r="G36" s="28">
        <f t="shared" si="3"/>
        <v>64.56</v>
      </c>
    </row>
    <row r="37" spans="1:7">
      <c r="A37" s="24"/>
      <c r="B37" s="65">
        <v>72116</v>
      </c>
      <c r="C37" s="66" t="s">
        <v>53</v>
      </c>
      <c r="D37" s="26">
        <f>SUM(D32)</f>
        <v>6</v>
      </c>
      <c r="E37" s="67" t="s">
        <v>23</v>
      </c>
      <c r="F37" s="62">
        <v>56.75</v>
      </c>
      <c r="G37" s="28">
        <f t="shared" si="3"/>
        <v>340.5</v>
      </c>
    </row>
    <row r="38" spans="1:7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2750.84</v>
      </c>
    </row>
    <row r="39" spans="1:7" ht="16.5" thickBot="1">
      <c r="A39" s="18">
        <v>5</v>
      </c>
      <c r="B39" s="19"/>
      <c r="C39" s="20" t="s">
        <v>40</v>
      </c>
      <c r="D39" s="21"/>
      <c r="E39" s="22"/>
      <c r="F39" s="53"/>
      <c r="G39" s="23"/>
    </row>
    <row r="40" spans="1:7">
      <c r="A40" s="24"/>
      <c r="B40" s="25">
        <v>7288</v>
      </c>
      <c r="C40" s="29" t="s">
        <v>63</v>
      </c>
      <c r="D40" s="54">
        <v>10.8</v>
      </c>
      <c r="E40" s="25" t="s">
        <v>41</v>
      </c>
      <c r="F40" s="54">
        <v>20.350000000000001</v>
      </c>
      <c r="G40" s="28">
        <f>SUM(D40*F40)</f>
        <v>219.78000000000003</v>
      </c>
    </row>
    <row r="41" spans="1:7" ht="15.75" thickBot="1">
      <c r="A41" s="55"/>
      <c r="B41" s="47"/>
      <c r="C41" s="6"/>
      <c r="D41" s="31"/>
      <c r="E41" s="32"/>
      <c r="F41" s="33" t="s">
        <v>33</v>
      </c>
      <c r="G41" s="34">
        <f>SUM(G40:G40)</f>
        <v>219.78000000000003</v>
      </c>
    </row>
    <row r="42" spans="1:7" ht="16.5" thickBot="1">
      <c r="A42" s="18">
        <v>6</v>
      </c>
      <c r="B42" s="19"/>
      <c r="C42" s="20" t="s">
        <v>42</v>
      </c>
      <c r="D42" s="21"/>
      <c r="E42" s="22"/>
      <c r="F42" s="53"/>
      <c r="G42" s="23"/>
    </row>
    <row r="43" spans="1:7">
      <c r="A43" s="55"/>
      <c r="B43" s="57"/>
      <c r="C43" s="58" t="s">
        <v>54</v>
      </c>
      <c r="D43" s="54">
        <v>1.5</v>
      </c>
      <c r="E43" s="57" t="s">
        <v>43</v>
      </c>
      <c r="F43" s="54"/>
      <c r="G43" s="28"/>
    </row>
    <row r="44" spans="1:7">
      <c r="A44" s="55"/>
      <c r="B44" s="25">
        <v>1379</v>
      </c>
      <c r="C44" s="29" t="s">
        <v>107</v>
      </c>
      <c r="D44" s="54">
        <v>200</v>
      </c>
      <c r="E44" s="27" t="s">
        <v>21</v>
      </c>
      <c r="F44" s="26">
        <v>0.48</v>
      </c>
      <c r="G44" s="28">
        <f>SUM(D44*F44)</f>
        <v>96</v>
      </c>
    </row>
    <row r="45" spans="1:7">
      <c r="A45" s="55"/>
      <c r="B45" s="25">
        <v>370</v>
      </c>
      <c r="C45" s="30" t="s">
        <v>44</v>
      </c>
      <c r="D45" s="54">
        <v>1.5</v>
      </c>
      <c r="E45" s="27" t="s">
        <v>45</v>
      </c>
      <c r="F45" s="26">
        <v>73.25</v>
      </c>
      <c r="G45" s="28">
        <f t="shared" ref="G45:G46" si="4">SUM(D45*F45)</f>
        <v>109.875</v>
      </c>
    </row>
    <row r="46" spans="1:7">
      <c r="A46" s="55"/>
      <c r="B46" s="25">
        <v>4718</v>
      </c>
      <c r="C46" s="30" t="s">
        <v>46</v>
      </c>
      <c r="D46" s="54">
        <v>1.5</v>
      </c>
      <c r="E46" s="27" t="s">
        <v>45</v>
      </c>
      <c r="F46" s="26">
        <v>75.75</v>
      </c>
      <c r="G46" s="28">
        <f t="shared" si="4"/>
        <v>113.625</v>
      </c>
    </row>
    <row r="47" spans="1:7" ht="15.75" thickBot="1">
      <c r="A47" s="55"/>
      <c r="B47" s="47"/>
      <c r="C47" s="6"/>
      <c r="D47" s="59"/>
      <c r="E47" s="32"/>
      <c r="F47" s="33" t="s">
        <v>33</v>
      </c>
      <c r="G47" s="34">
        <f>SUM(G44:G46)</f>
        <v>319.5</v>
      </c>
    </row>
    <row r="48" spans="1:7" ht="16.5" thickBot="1">
      <c r="A48" s="35"/>
      <c r="B48" s="36"/>
      <c r="C48" s="37"/>
      <c r="D48" s="21"/>
      <c r="E48" s="39" t="s">
        <v>34</v>
      </c>
      <c r="F48" s="85">
        <f>SUM(G30+G38+G41+G47)</f>
        <v>6680.2599999999993</v>
      </c>
      <c r="G48" s="86"/>
    </row>
    <row r="49" spans="1:7">
      <c r="A49" s="40" t="s">
        <v>35</v>
      </c>
      <c r="B49" s="41"/>
      <c r="C49" s="41"/>
      <c r="E49" s="42"/>
    </row>
    <row r="50" spans="1:7" ht="15.75" thickBot="1">
      <c r="A50" s="87" t="s">
        <v>36</v>
      </c>
      <c r="B50" s="87"/>
      <c r="C50" s="87"/>
      <c r="D50" s="87"/>
      <c r="E50" s="87"/>
    </row>
    <row r="51" spans="1:7">
      <c r="A51" s="43"/>
      <c r="B51" s="44"/>
      <c r="C51" s="2"/>
      <c r="D51" s="2"/>
      <c r="E51" s="45"/>
      <c r="F51" s="2"/>
      <c r="G51" s="4"/>
    </row>
    <row r="52" spans="1:7">
      <c r="A52" s="46"/>
      <c r="B52" s="47"/>
      <c r="C52" s="6"/>
      <c r="D52" s="6"/>
      <c r="E52" s="48"/>
      <c r="F52" s="6"/>
      <c r="G52" s="8"/>
    </row>
    <row r="53" spans="1:7">
      <c r="A53" s="46"/>
      <c r="B53" s="47"/>
      <c r="C53" s="6"/>
      <c r="D53" s="6"/>
      <c r="E53" s="48"/>
      <c r="F53" s="6"/>
      <c r="G53" s="8"/>
    </row>
    <row r="54" spans="1:7">
      <c r="A54" s="46"/>
      <c r="B54" s="49" t="s">
        <v>92</v>
      </c>
      <c r="C54" s="6"/>
      <c r="D54" s="6" t="s">
        <v>38</v>
      </c>
      <c r="E54" s="48"/>
      <c r="F54" s="6"/>
      <c r="G54" s="8"/>
    </row>
    <row r="55" spans="1:7">
      <c r="A55" s="46"/>
      <c r="B55" s="47"/>
      <c r="C55" s="6"/>
      <c r="D55" s="6" t="s">
        <v>39</v>
      </c>
      <c r="E55" s="48"/>
      <c r="F55" s="6"/>
      <c r="G55" s="8"/>
    </row>
    <row r="56" spans="1:7" ht="15.75" thickBot="1">
      <c r="A56" s="50"/>
      <c r="B56" s="51"/>
      <c r="C56" s="11"/>
      <c r="D56" s="11"/>
      <c r="E56" s="52"/>
      <c r="F56" s="11"/>
      <c r="G56" s="12"/>
    </row>
  </sheetData>
  <mergeCells count="2">
    <mergeCell ref="F48:G48"/>
    <mergeCell ref="A50:E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4"/>
  <sheetViews>
    <sheetView topLeftCell="A12" zoomScale="90" zoomScaleNormal="90" workbookViewId="0">
      <selection activeCell="B29" sqref="B29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1">
      <c r="C1" t="s">
        <v>0</v>
      </c>
    </row>
    <row r="2" spans="1:11" ht="15.75" thickBot="1"/>
    <row r="3" spans="1:11" ht="18.75">
      <c r="A3" s="1"/>
      <c r="B3" s="2"/>
      <c r="C3" s="3" t="s">
        <v>1</v>
      </c>
      <c r="D3" s="2"/>
      <c r="E3" s="2"/>
      <c r="F3" s="2"/>
      <c r="G3" s="4"/>
    </row>
    <row r="4" spans="1:11" ht="15.75">
      <c r="A4" s="5"/>
      <c r="B4" s="6"/>
      <c r="C4" s="7" t="s">
        <v>2</v>
      </c>
      <c r="D4" s="6"/>
      <c r="E4" s="6"/>
      <c r="F4" s="6"/>
      <c r="G4" s="8"/>
    </row>
    <row r="5" spans="1:11">
      <c r="A5" s="5"/>
      <c r="B5" s="6"/>
      <c r="C5" s="6"/>
      <c r="D5" s="6"/>
      <c r="E5" s="6"/>
      <c r="F5" s="6"/>
      <c r="G5" s="8"/>
    </row>
    <row r="6" spans="1:11">
      <c r="A6" s="5" t="s">
        <v>3</v>
      </c>
      <c r="C6" s="9" t="s">
        <v>102</v>
      </c>
      <c r="D6" s="6"/>
      <c r="E6" s="6"/>
      <c r="F6" s="6"/>
      <c r="G6" s="8"/>
    </row>
    <row r="7" spans="1:11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9" spans="1:11">
      <c r="J9">
        <v>14</v>
      </c>
    </row>
    <row r="10" spans="1:11" ht="15.75" thickBot="1">
      <c r="J10">
        <v>6.8</v>
      </c>
    </row>
    <row r="11" spans="1:11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1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v>16</v>
      </c>
    </row>
    <row r="13" spans="1:11">
      <c r="A13" s="24"/>
      <c r="B13" s="25"/>
      <c r="C13" s="29" t="s">
        <v>25</v>
      </c>
      <c r="D13" s="26">
        <v>128</v>
      </c>
      <c r="E13" s="27" t="s">
        <v>23</v>
      </c>
      <c r="F13" s="26"/>
      <c r="G13" s="28"/>
    </row>
    <row r="14" spans="1:11">
      <c r="A14" s="24"/>
      <c r="B14" s="25">
        <v>1607</v>
      </c>
      <c r="C14" s="30" t="s">
        <v>26</v>
      </c>
      <c r="D14" s="26">
        <v>180</v>
      </c>
      <c r="E14" s="27" t="s">
        <v>27</v>
      </c>
      <c r="F14" s="26">
        <v>0.1</v>
      </c>
      <c r="G14" s="28">
        <f t="shared" ref="G14:G23" si="0">SUM(D14*F14)</f>
        <v>18</v>
      </c>
      <c r="I14" t="s">
        <v>73</v>
      </c>
      <c r="J14">
        <f>SUM(D13*1.42)</f>
        <v>181.76</v>
      </c>
    </row>
    <row r="15" spans="1:11">
      <c r="A15" s="24"/>
      <c r="B15" s="25">
        <v>4299</v>
      </c>
      <c r="C15" s="30" t="s">
        <v>28</v>
      </c>
      <c r="D15" s="26">
        <f>SUM(D14)</f>
        <v>180</v>
      </c>
      <c r="E15" s="27" t="s">
        <v>27</v>
      </c>
      <c r="F15" s="26">
        <v>0.55000000000000004</v>
      </c>
      <c r="G15" s="28">
        <f t="shared" si="0"/>
        <v>99.000000000000014</v>
      </c>
      <c r="I15" t="s">
        <v>74</v>
      </c>
      <c r="J15">
        <f>SUM(J14)</f>
        <v>181.76</v>
      </c>
    </row>
    <row r="16" spans="1:11">
      <c r="A16" s="24"/>
      <c r="B16" s="25">
        <v>7194</v>
      </c>
      <c r="C16" s="29" t="s">
        <v>76</v>
      </c>
      <c r="D16" s="26">
        <f>SUM(D13)</f>
        <v>128</v>
      </c>
      <c r="E16" s="27" t="s">
        <v>23</v>
      </c>
      <c r="F16" s="26">
        <v>15.17</v>
      </c>
      <c r="G16" s="28">
        <f t="shared" si="0"/>
        <v>1941.76</v>
      </c>
      <c r="I16" t="s">
        <v>75</v>
      </c>
      <c r="J16">
        <v>6</v>
      </c>
      <c r="K16" s="69">
        <f>SUM(J16*16.2)</f>
        <v>97.199999999999989</v>
      </c>
    </row>
    <row r="17" spans="1:12" s="69" customFormat="1" ht="22.5">
      <c r="A17" s="68"/>
      <c r="B17" s="60">
        <v>4425</v>
      </c>
      <c r="C17" s="61" t="s">
        <v>55</v>
      </c>
      <c r="D17" s="62">
        <v>97</v>
      </c>
      <c r="E17" s="60" t="s">
        <v>31</v>
      </c>
      <c r="F17" s="62">
        <v>13.5</v>
      </c>
      <c r="G17" s="64">
        <f t="shared" si="0"/>
        <v>1309.5</v>
      </c>
      <c r="I17" s="69" t="s">
        <v>78</v>
      </c>
      <c r="J17" s="69">
        <v>6</v>
      </c>
      <c r="K17" s="69">
        <v>16</v>
      </c>
      <c r="L17" s="69">
        <f>SUM(J17*K17)</f>
        <v>96</v>
      </c>
    </row>
    <row r="18" spans="1:12" ht="22.5">
      <c r="A18" s="24"/>
      <c r="B18" s="60">
        <v>4443</v>
      </c>
      <c r="C18" s="61" t="s">
        <v>56</v>
      </c>
      <c r="D18" s="62">
        <v>96</v>
      </c>
      <c r="E18" s="60" t="s">
        <v>31</v>
      </c>
      <c r="F18" s="62">
        <v>12.2</v>
      </c>
      <c r="G18" s="64">
        <f t="shared" si="0"/>
        <v>1171.1999999999998</v>
      </c>
    </row>
    <row r="19" spans="1:12">
      <c r="A19" s="24"/>
      <c r="B19" s="25">
        <v>7219</v>
      </c>
      <c r="C19" s="29" t="s">
        <v>30</v>
      </c>
      <c r="D19" s="26">
        <v>15</v>
      </c>
      <c r="E19" s="25" t="s">
        <v>31</v>
      </c>
      <c r="F19" s="26">
        <v>29.67</v>
      </c>
      <c r="G19" s="64">
        <f t="shared" si="0"/>
        <v>445.05</v>
      </c>
    </row>
    <row r="20" spans="1:12">
      <c r="A20" s="24"/>
      <c r="B20" s="25">
        <v>5061</v>
      </c>
      <c r="C20" s="29" t="s">
        <v>58</v>
      </c>
      <c r="D20" s="26">
        <v>20</v>
      </c>
      <c r="E20" s="25" t="s">
        <v>21</v>
      </c>
      <c r="F20" s="26">
        <v>6.5</v>
      </c>
      <c r="G20" s="28">
        <f t="shared" si="0"/>
        <v>130</v>
      </c>
      <c r="I20" t="s">
        <v>70</v>
      </c>
      <c r="J20">
        <f>SUM(D13*0.17)</f>
        <v>21.76</v>
      </c>
    </row>
    <row r="21" spans="1:12">
      <c r="A21" s="24"/>
      <c r="B21" s="71">
        <v>4408</v>
      </c>
      <c r="C21" s="56" t="s">
        <v>62</v>
      </c>
      <c r="D21" s="72">
        <f>SUM(D13)</f>
        <v>128</v>
      </c>
      <c r="E21" s="71" t="s">
        <v>31</v>
      </c>
      <c r="F21" s="72">
        <v>1.27</v>
      </c>
      <c r="G21" s="73">
        <f t="shared" si="0"/>
        <v>162.56</v>
      </c>
      <c r="I21" t="s">
        <v>79</v>
      </c>
    </row>
    <row r="22" spans="1:12">
      <c r="A22" s="24"/>
      <c r="B22" s="25">
        <v>20247</v>
      </c>
      <c r="C22" s="29" t="s">
        <v>67</v>
      </c>
      <c r="D22" s="26">
        <v>1</v>
      </c>
      <c r="E22" s="27" t="s">
        <v>21</v>
      </c>
      <c r="F22" s="26">
        <v>8.1199999999999992</v>
      </c>
      <c r="G22" s="28">
        <f t="shared" si="0"/>
        <v>8.1199999999999992</v>
      </c>
    </row>
    <row r="23" spans="1:12">
      <c r="A23" s="24"/>
      <c r="B23" s="25">
        <v>11587</v>
      </c>
      <c r="C23" s="29" t="s">
        <v>32</v>
      </c>
      <c r="D23" s="26">
        <v>111</v>
      </c>
      <c r="E23" s="27" t="s">
        <v>23</v>
      </c>
      <c r="F23" s="26">
        <v>25.54</v>
      </c>
      <c r="G23" s="28">
        <f t="shared" si="0"/>
        <v>2834.94</v>
      </c>
    </row>
    <row r="24" spans="1:12" ht="15.75" thickBot="1">
      <c r="A24" s="24"/>
      <c r="B24" s="47"/>
      <c r="C24" s="6"/>
      <c r="D24" s="31"/>
      <c r="E24" s="32"/>
      <c r="F24" s="33" t="s">
        <v>33</v>
      </c>
      <c r="G24" s="34">
        <f>SUM(G13:G23)</f>
        <v>8120.130000000001</v>
      </c>
    </row>
    <row r="25" spans="1:12" ht="16.5" thickBot="1">
      <c r="A25" s="18">
        <v>3</v>
      </c>
      <c r="B25" s="19"/>
      <c r="C25" s="20" t="s">
        <v>47</v>
      </c>
      <c r="D25" s="21"/>
      <c r="E25" s="22"/>
      <c r="F25" s="21"/>
      <c r="G25" s="23"/>
    </row>
    <row r="26" spans="1:12">
      <c r="A26" s="24"/>
      <c r="B26" s="25">
        <v>3438</v>
      </c>
      <c r="C26" s="29" t="s">
        <v>64</v>
      </c>
      <c r="D26" s="26">
        <v>3</v>
      </c>
      <c r="E26" s="27" t="s">
        <v>23</v>
      </c>
      <c r="F26" s="26">
        <v>248.16</v>
      </c>
      <c r="G26" s="28">
        <f t="shared" ref="G26:G31" si="1">SUM(D26*F26)</f>
        <v>744.48</v>
      </c>
    </row>
    <row r="27" spans="1:12">
      <c r="A27" s="24"/>
      <c r="B27" s="25">
        <v>10554</v>
      </c>
      <c r="C27" s="29" t="s">
        <v>48</v>
      </c>
      <c r="D27" s="26">
        <v>1</v>
      </c>
      <c r="E27" s="27" t="s">
        <v>19</v>
      </c>
      <c r="F27" s="26">
        <v>52.23</v>
      </c>
      <c r="G27" s="28">
        <f t="shared" si="1"/>
        <v>52.23</v>
      </c>
    </row>
    <row r="28" spans="1:12" ht="22.5">
      <c r="A28" s="24"/>
      <c r="B28" s="60">
        <v>3090</v>
      </c>
      <c r="C28" s="61" t="s">
        <v>49</v>
      </c>
      <c r="D28" s="62">
        <f>SUM(D27*1)</f>
        <v>1</v>
      </c>
      <c r="E28" s="63" t="s">
        <v>19</v>
      </c>
      <c r="F28" s="62">
        <v>26.18</v>
      </c>
      <c r="G28" s="64">
        <f t="shared" si="1"/>
        <v>26.18</v>
      </c>
    </row>
    <row r="29" spans="1:12">
      <c r="A29" s="24"/>
      <c r="B29" s="25">
        <v>20241</v>
      </c>
      <c r="C29" s="30" t="s">
        <v>50</v>
      </c>
      <c r="D29" s="26">
        <f>SUM(D26)</f>
        <v>3</v>
      </c>
      <c r="E29" s="27" t="s">
        <v>51</v>
      </c>
      <c r="F29" s="62">
        <v>90.53</v>
      </c>
      <c r="G29" s="28">
        <f t="shared" si="1"/>
        <v>271.59000000000003</v>
      </c>
    </row>
    <row r="30" spans="1:12">
      <c r="A30" s="24"/>
      <c r="B30" s="25">
        <v>2425</v>
      </c>
      <c r="C30" s="30" t="s">
        <v>52</v>
      </c>
      <c r="D30" s="26">
        <f>SUM(D27*3)</f>
        <v>3</v>
      </c>
      <c r="E30" s="27" t="s">
        <v>19</v>
      </c>
      <c r="F30" s="26">
        <v>5.38</v>
      </c>
      <c r="G30" s="28">
        <f t="shared" si="1"/>
        <v>16.14</v>
      </c>
    </row>
    <row r="31" spans="1:12">
      <c r="A31" s="24"/>
      <c r="B31" s="65">
        <v>72116</v>
      </c>
      <c r="C31" s="66" t="s">
        <v>53</v>
      </c>
      <c r="D31" s="26">
        <f>SUM(D26)</f>
        <v>3</v>
      </c>
      <c r="E31" s="67" t="s">
        <v>23</v>
      </c>
      <c r="F31" s="62">
        <v>56.75</v>
      </c>
      <c r="G31" s="28">
        <f t="shared" si="1"/>
        <v>170.25</v>
      </c>
    </row>
    <row r="32" spans="1:12" ht="15.75" thickBot="1">
      <c r="A32" s="24"/>
      <c r="B32" s="65"/>
      <c r="C32" s="66"/>
      <c r="D32" s="31"/>
      <c r="E32" s="32"/>
      <c r="F32" s="33" t="s">
        <v>33</v>
      </c>
      <c r="G32" s="34">
        <f>SUM(G26:G31)</f>
        <v>1280.8700000000001</v>
      </c>
    </row>
    <row r="33" spans="1:7" ht="16.5" thickBot="1">
      <c r="A33" s="18">
        <v>5</v>
      </c>
      <c r="B33" s="19"/>
      <c r="C33" s="20" t="s">
        <v>40</v>
      </c>
      <c r="D33" s="21"/>
      <c r="E33" s="22"/>
      <c r="F33" s="53"/>
      <c r="G33" s="23"/>
    </row>
    <row r="34" spans="1:7">
      <c r="A34" s="24"/>
      <c r="B34" s="25">
        <v>7288</v>
      </c>
      <c r="C34" s="29" t="s">
        <v>103</v>
      </c>
      <c r="D34" s="54">
        <v>28.8</v>
      </c>
      <c r="E34" s="25" t="s">
        <v>41</v>
      </c>
      <c r="F34" s="54">
        <v>20.350000000000001</v>
      </c>
      <c r="G34" s="28">
        <f>SUM(D34*F34)</f>
        <v>586.08000000000004</v>
      </c>
    </row>
    <row r="35" spans="1:7" ht="15.75" thickBot="1">
      <c r="A35" s="55"/>
      <c r="B35" s="47"/>
      <c r="C35" s="6"/>
      <c r="D35" s="31"/>
      <c r="E35" s="32"/>
      <c r="F35" s="33" t="s">
        <v>33</v>
      </c>
      <c r="G35" s="34">
        <f>SUM(G34:G34)</f>
        <v>586.08000000000004</v>
      </c>
    </row>
    <row r="36" spans="1:7" ht="16.5" thickBot="1">
      <c r="A36" s="35"/>
      <c r="B36" s="36"/>
      <c r="C36" s="37"/>
      <c r="D36" s="21"/>
      <c r="E36" s="70" t="s">
        <v>34</v>
      </c>
      <c r="F36" s="85">
        <f>SUM(G24+G32+G35)</f>
        <v>9987.0800000000017</v>
      </c>
      <c r="G36" s="86"/>
    </row>
    <row r="37" spans="1:7">
      <c r="A37" s="40" t="s">
        <v>35</v>
      </c>
      <c r="B37" s="41"/>
      <c r="C37" s="41"/>
      <c r="E37" s="42"/>
    </row>
    <row r="38" spans="1:7" ht="15.75" thickBot="1">
      <c r="A38" s="87" t="s">
        <v>36</v>
      </c>
      <c r="B38" s="87"/>
      <c r="C38" s="87"/>
      <c r="D38" s="87"/>
      <c r="E38" s="87"/>
    </row>
    <row r="39" spans="1:7">
      <c r="A39" s="43"/>
      <c r="B39" s="44"/>
      <c r="C39" s="2"/>
      <c r="D39" s="2"/>
      <c r="E39" s="45"/>
      <c r="F39" s="2"/>
      <c r="G39" s="4"/>
    </row>
    <row r="40" spans="1:7">
      <c r="A40" s="46"/>
      <c r="B40" s="47"/>
      <c r="C40" s="6"/>
      <c r="D40" s="6"/>
      <c r="E40" s="48"/>
      <c r="F40" s="6"/>
      <c r="G40" s="8"/>
    </row>
    <row r="41" spans="1:7">
      <c r="A41" s="46"/>
      <c r="B41" s="47"/>
      <c r="C41" s="6"/>
      <c r="D41" s="6"/>
      <c r="E41" s="48"/>
      <c r="F41" s="6"/>
      <c r="G41" s="8"/>
    </row>
    <row r="42" spans="1:7">
      <c r="A42" s="46"/>
      <c r="B42" s="49" t="s">
        <v>92</v>
      </c>
      <c r="C42" s="6"/>
      <c r="D42" s="6" t="s">
        <v>38</v>
      </c>
      <c r="E42" s="48"/>
      <c r="F42" s="6"/>
      <c r="G42" s="8"/>
    </row>
    <row r="43" spans="1:7">
      <c r="A43" s="46"/>
      <c r="B43" s="47"/>
      <c r="C43" s="6"/>
      <c r="D43" s="6" t="s">
        <v>39</v>
      </c>
      <c r="E43" s="48"/>
      <c r="F43" s="6"/>
      <c r="G43" s="8"/>
    </row>
    <row r="44" spans="1:7" ht="15.75" thickBot="1">
      <c r="A44" s="50"/>
      <c r="B44" s="51"/>
      <c r="C44" s="11"/>
      <c r="D44" s="11"/>
      <c r="E44" s="52"/>
      <c r="F44" s="11"/>
      <c r="G44" s="12"/>
    </row>
  </sheetData>
  <mergeCells count="2">
    <mergeCell ref="F36:G36"/>
    <mergeCell ref="A38:E3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56"/>
  <sheetViews>
    <sheetView topLeftCell="A21" zoomScale="90" zoomScaleNormal="90" workbookViewId="0">
      <selection activeCell="C49" sqref="C49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2.2851562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105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13</v>
      </c>
    </row>
    <row r="13" spans="1:10">
      <c r="A13" s="24"/>
      <c r="B13" s="25"/>
      <c r="C13" t="s">
        <v>106</v>
      </c>
      <c r="D13" s="26">
        <v>13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65</v>
      </c>
      <c r="E14" s="27" t="s">
        <v>19</v>
      </c>
      <c r="F14" s="26">
        <v>11.66</v>
      </c>
      <c r="G14" s="28">
        <f>SUM(D14*F14)</f>
        <v>757.9</v>
      </c>
      <c r="I14" t="s">
        <v>69</v>
      </c>
      <c r="J14">
        <f>SUM(J12*J13)</f>
        <v>39</v>
      </c>
    </row>
    <row r="15" spans="1:10">
      <c r="A15" s="24"/>
      <c r="B15" s="25">
        <v>5061</v>
      </c>
      <c r="C15" s="29" t="s">
        <v>111</v>
      </c>
      <c r="D15" s="26">
        <v>6</v>
      </c>
      <c r="E15" s="27" t="s">
        <v>21</v>
      </c>
      <c r="F15" s="26">
        <v>6.5</v>
      </c>
      <c r="G15" s="28">
        <f t="shared" ref="G15:G17" si="0">SUM(D15*F15)</f>
        <v>39</v>
      </c>
      <c r="I15" t="s">
        <v>70</v>
      </c>
      <c r="J15">
        <f>SUM(J14*0.17)</f>
        <v>6.6300000000000008</v>
      </c>
    </row>
    <row r="16" spans="1:10">
      <c r="A16" s="24"/>
      <c r="B16" s="25">
        <v>3283</v>
      </c>
      <c r="C16" s="29" t="s">
        <v>22</v>
      </c>
      <c r="D16" s="26">
        <v>27</v>
      </c>
      <c r="E16" s="27" t="s">
        <v>23</v>
      </c>
      <c r="F16" s="26">
        <v>10.43</v>
      </c>
      <c r="G16" s="28">
        <f t="shared" si="0"/>
        <v>281.61</v>
      </c>
      <c r="I16" t="s">
        <v>71</v>
      </c>
      <c r="J16">
        <f>SUM(J14*0.7)</f>
        <v>27.299999999999997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28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39</v>
      </c>
      <c r="E19" s="27" t="s">
        <v>27</v>
      </c>
      <c r="F19" s="26">
        <v>0.1</v>
      </c>
      <c r="G19" s="28">
        <f t="shared" ref="G19:G29" si="1">SUM(D19*F19)</f>
        <v>3.9000000000000004</v>
      </c>
      <c r="I19" t="s">
        <v>73</v>
      </c>
      <c r="J19">
        <f>SUM(D18*1.42)</f>
        <v>39.76</v>
      </c>
    </row>
    <row r="20" spans="1:11">
      <c r="A20" s="24"/>
      <c r="B20" s="25">
        <v>4299</v>
      </c>
      <c r="C20" s="30" t="s">
        <v>28</v>
      </c>
      <c r="D20" s="26">
        <f>SUM(D19)</f>
        <v>39</v>
      </c>
      <c r="E20" s="27" t="s">
        <v>27</v>
      </c>
      <c r="F20" s="26">
        <v>0.55000000000000004</v>
      </c>
      <c r="G20" s="28">
        <f t="shared" si="1"/>
        <v>21.450000000000003</v>
      </c>
      <c r="I20" t="s">
        <v>74</v>
      </c>
      <c r="J20">
        <f>SUM(J19)</f>
        <v>39.76</v>
      </c>
    </row>
    <row r="21" spans="1:11">
      <c r="A21" s="24"/>
      <c r="B21" s="25">
        <v>7194</v>
      </c>
      <c r="C21" s="29" t="s">
        <v>76</v>
      </c>
      <c r="D21" s="26">
        <f>SUM(D18)</f>
        <v>28</v>
      </c>
      <c r="E21" s="27" t="s">
        <v>23</v>
      </c>
      <c r="F21" s="26">
        <v>15.17</v>
      </c>
      <c r="G21" s="28">
        <f t="shared" si="1"/>
        <v>424.76</v>
      </c>
      <c r="I21" t="s">
        <v>75</v>
      </c>
      <c r="J21">
        <v>2</v>
      </c>
      <c r="K21" s="69">
        <f>SUM(J21*16.2)</f>
        <v>32.4</v>
      </c>
    </row>
    <row r="22" spans="1:11" s="69" customFormat="1" ht="22.5">
      <c r="A22" s="68"/>
      <c r="B22" s="60">
        <v>4425</v>
      </c>
      <c r="C22" s="61" t="s">
        <v>55</v>
      </c>
      <c r="D22" s="62">
        <v>32</v>
      </c>
      <c r="E22" s="60" t="s">
        <v>31</v>
      </c>
      <c r="F22" s="62">
        <v>13.5</v>
      </c>
      <c r="G22" s="64">
        <f t="shared" si="1"/>
        <v>432</v>
      </c>
      <c r="I22" s="69" t="s">
        <v>78</v>
      </c>
      <c r="J22" s="69">
        <v>2</v>
      </c>
    </row>
    <row r="23" spans="1:11" ht="22.5">
      <c r="A23" s="24"/>
      <c r="B23" s="60">
        <v>4443</v>
      </c>
      <c r="C23" s="61" t="s">
        <v>56</v>
      </c>
      <c r="D23" s="62">
        <v>21</v>
      </c>
      <c r="E23" s="60" t="s">
        <v>31</v>
      </c>
      <c r="F23" s="62">
        <v>12.2</v>
      </c>
      <c r="G23" s="64">
        <f t="shared" si="1"/>
        <v>256.2</v>
      </c>
    </row>
    <row r="24" spans="1:11">
      <c r="A24" s="24"/>
      <c r="B24" s="25">
        <v>7219</v>
      </c>
      <c r="C24" s="29" t="s">
        <v>30</v>
      </c>
      <c r="D24" s="26">
        <v>11</v>
      </c>
      <c r="E24" s="25" t="s">
        <v>31</v>
      </c>
      <c r="F24" s="26">
        <v>29.67</v>
      </c>
      <c r="G24" s="64">
        <f t="shared" si="1"/>
        <v>326.37</v>
      </c>
    </row>
    <row r="25" spans="1:11">
      <c r="A25" s="24"/>
      <c r="B25" s="25">
        <v>5061</v>
      </c>
      <c r="C25" s="29" t="s">
        <v>58</v>
      </c>
      <c r="D25" s="26">
        <v>5</v>
      </c>
      <c r="E25" s="25" t="s">
        <v>21</v>
      </c>
      <c r="F25" s="26">
        <v>6.5</v>
      </c>
      <c r="G25" s="28">
        <f t="shared" si="1"/>
        <v>32.5</v>
      </c>
      <c r="I25" t="s">
        <v>70</v>
      </c>
      <c r="J25">
        <f>SUM(D18*0.17)</f>
        <v>4.7600000000000007</v>
      </c>
    </row>
    <row r="26" spans="1:11" ht="22.5">
      <c r="A26" s="24"/>
      <c r="B26" s="71">
        <v>20211</v>
      </c>
      <c r="C26" s="61" t="s">
        <v>61</v>
      </c>
      <c r="D26" s="72">
        <v>15</v>
      </c>
      <c r="E26" s="71" t="s">
        <v>31</v>
      </c>
      <c r="F26" s="72">
        <v>29.5</v>
      </c>
      <c r="G26" s="73">
        <f t="shared" si="1"/>
        <v>442.5</v>
      </c>
      <c r="I26" s="69" t="s">
        <v>82</v>
      </c>
      <c r="J26">
        <v>6</v>
      </c>
      <c r="K26">
        <f>SUM(J26*2.5)</f>
        <v>15</v>
      </c>
    </row>
    <row r="27" spans="1:11">
      <c r="A27" s="24"/>
      <c r="B27" s="71">
        <v>4408</v>
      </c>
      <c r="C27" s="56" t="s">
        <v>62</v>
      </c>
      <c r="D27" s="72">
        <f>SUM(D18)</f>
        <v>28</v>
      </c>
      <c r="E27" s="71" t="s">
        <v>31</v>
      </c>
      <c r="F27" s="72">
        <v>1.27</v>
      </c>
      <c r="G27" s="73">
        <f t="shared" si="1"/>
        <v>35.56</v>
      </c>
      <c r="I27" t="s">
        <v>79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f>SUM(D18)</f>
        <v>28</v>
      </c>
      <c r="E29" s="27" t="s">
        <v>23</v>
      </c>
      <c r="F29" s="26">
        <v>25.54</v>
      </c>
      <c r="G29" s="28">
        <f t="shared" si="1"/>
        <v>715.12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3783.87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4</v>
      </c>
      <c r="E32" s="27" t="s">
        <v>23</v>
      </c>
      <c r="F32" s="26">
        <v>248.16</v>
      </c>
      <c r="G32" s="28">
        <f t="shared" ref="G32:G37" si="2">SUM(D32*F32)</f>
        <v>992.64</v>
      </c>
    </row>
    <row r="33" spans="1:11">
      <c r="A33" s="24"/>
      <c r="B33" s="25">
        <v>10554</v>
      </c>
      <c r="C33" s="29" t="s">
        <v>48</v>
      </c>
      <c r="D33" s="26">
        <v>2</v>
      </c>
      <c r="E33" s="27" t="s">
        <v>19</v>
      </c>
      <c r="F33" s="26">
        <v>52.23</v>
      </c>
      <c r="G33" s="28">
        <f t="shared" si="2"/>
        <v>104.46</v>
      </c>
    </row>
    <row r="34" spans="1:11" ht="22.5">
      <c r="A34" s="24"/>
      <c r="B34" s="60">
        <v>3090</v>
      </c>
      <c r="C34" s="61" t="s">
        <v>49</v>
      </c>
      <c r="D34" s="62">
        <f>SUM(D33*1)</f>
        <v>2</v>
      </c>
      <c r="E34" s="63" t="s">
        <v>19</v>
      </c>
      <c r="F34" s="62">
        <v>26.18</v>
      </c>
      <c r="G34" s="64">
        <f t="shared" si="2"/>
        <v>52.36</v>
      </c>
    </row>
    <row r="35" spans="1:11">
      <c r="A35" s="24"/>
      <c r="B35" s="25">
        <v>20241</v>
      </c>
      <c r="C35" s="30" t="s">
        <v>50</v>
      </c>
      <c r="D35" s="26">
        <f>SUM(D32)</f>
        <v>4</v>
      </c>
      <c r="E35" s="27" t="s">
        <v>51</v>
      </c>
      <c r="F35" s="62">
        <v>90.53</v>
      </c>
      <c r="G35" s="28">
        <f t="shared" si="2"/>
        <v>362.12</v>
      </c>
    </row>
    <row r="36" spans="1:11">
      <c r="A36" s="24"/>
      <c r="B36" s="25">
        <v>2425</v>
      </c>
      <c r="C36" s="30" t="s">
        <v>52</v>
      </c>
      <c r="D36" s="26">
        <f>SUM(D33*3)</f>
        <v>6</v>
      </c>
      <c r="E36" s="27" t="s">
        <v>19</v>
      </c>
      <c r="F36" s="26">
        <v>5.38</v>
      </c>
      <c r="G36" s="28">
        <f t="shared" si="2"/>
        <v>32.28</v>
      </c>
      <c r="I36" t="s">
        <v>88</v>
      </c>
      <c r="J36">
        <f>SUM(J45)*2*2.5*0.17</f>
        <v>54.400000000000006</v>
      </c>
    </row>
    <row r="37" spans="1:11">
      <c r="A37" s="24"/>
      <c r="B37" s="65">
        <v>72116</v>
      </c>
      <c r="C37" s="66" t="s">
        <v>53</v>
      </c>
      <c r="D37" s="26">
        <f>SUM(D32)</f>
        <v>4</v>
      </c>
      <c r="E37" s="67" t="s">
        <v>23</v>
      </c>
      <c r="F37" s="62">
        <v>56.75</v>
      </c>
      <c r="G37" s="28">
        <f t="shared" si="2"/>
        <v>227</v>
      </c>
    </row>
    <row r="38" spans="1:11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1770.86</v>
      </c>
    </row>
    <row r="39" spans="1:11" ht="16.5" thickBot="1">
      <c r="A39" s="18">
        <v>5</v>
      </c>
      <c r="B39" s="19"/>
      <c r="C39" s="20" t="s">
        <v>40</v>
      </c>
      <c r="D39" s="21"/>
      <c r="E39" s="22"/>
      <c r="F39" s="53"/>
      <c r="G39" s="23"/>
    </row>
    <row r="40" spans="1:11">
      <c r="A40" s="24"/>
      <c r="B40" s="25">
        <v>7288</v>
      </c>
      <c r="C40" s="29" t="s">
        <v>108</v>
      </c>
      <c r="D40" s="54">
        <v>54</v>
      </c>
      <c r="E40" s="25" t="s">
        <v>41</v>
      </c>
      <c r="F40" s="54">
        <v>20.350000000000001</v>
      </c>
      <c r="G40" s="28">
        <f>SUM(D40*F40)</f>
        <v>1098.9000000000001</v>
      </c>
    </row>
    <row r="41" spans="1:11" ht="15.75" thickBot="1">
      <c r="A41" s="55"/>
      <c r="B41" s="47"/>
      <c r="C41" s="6"/>
      <c r="D41" s="31"/>
      <c r="E41" s="32"/>
      <c r="F41" s="33" t="s">
        <v>33</v>
      </c>
      <c r="G41" s="34">
        <f>SUM(G40:G40)</f>
        <v>1098.9000000000001</v>
      </c>
    </row>
    <row r="42" spans="1:11" ht="16.5" thickBot="1">
      <c r="A42" s="18">
        <v>6</v>
      </c>
      <c r="B42" s="19"/>
      <c r="C42" s="20" t="s">
        <v>42</v>
      </c>
      <c r="D42" s="21"/>
      <c r="E42" s="22"/>
      <c r="F42" s="53"/>
      <c r="G42" s="23"/>
      <c r="J42">
        <v>18</v>
      </c>
    </row>
    <row r="43" spans="1:11">
      <c r="A43" s="55"/>
      <c r="B43" s="57"/>
      <c r="C43" s="58" t="s">
        <v>89</v>
      </c>
      <c r="D43" s="54">
        <v>5.0999999999999996</v>
      </c>
      <c r="E43" s="57" t="s">
        <v>43</v>
      </c>
      <c r="F43" s="54"/>
      <c r="G43" s="28"/>
      <c r="I43" t="s">
        <v>83</v>
      </c>
      <c r="J43">
        <v>14</v>
      </c>
    </row>
    <row r="44" spans="1:11">
      <c r="A44" s="55"/>
      <c r="B44" s="25">
        <v>1379</v>
      </c>
      <c r="C44" s="30" t="s">
        <v>107</v>
      </c>
      <c r="D44" s="54">
        <v>700</v>
      </c>
      <c r="E44" s="27" t="s">
        <v>21</v>
      </c>
      <c r="F44" s="26">
        <v>0.48</v>
      </c>
      <c r="G44" s="28">
        <f>SUM(D44*F44)</f>
        <v>336</v>
      </c>
      <c r="J44">
        <v>0</v>
      </c>
    </row>
    <row r="45" spans="1:11">
      <c r="A45" s="55"/>
      <c r="B45" s="25">
        <v>370</v>
      </c>
      <c r="C45" s="30" t="s">
        <v>44</v>
      </c>
      <c r="D45" s="54">
        <v>4</v>
      </c>
      <c r="E45" s="27" t="s">
        <v>45</v>
      </c>
      <c r="F45" s="26">
        <v>73.25</v>
      </c>
      <c r="G45" s="28">
        <f t="shared" ref="G45:G46" si="3">SUM(D45*F45)</f>
        <v>293</v>
      </c>
      <c r="J45">
        <f>SUM(J42:J44)*2</f>
        <v>64</v>
      </c>
      <c r="K45">
        <f>SUM(J45*0.06)</f>
        <v>3.84</v>
      </c>
    </row>
    <row r="46" spans="1:11">
      <c r="A46" s="55"/>
      <c r="B46" s="25">
        <v>4718</v>
      </c>
      <c r="C46" s="30" t="s">
        <v>46</v>
      </c>
      <c r="D46" s="54">
        <v>4</v>
      </c>
      <c r="E46" s="27" t="s">
        <v>45</v>
      </c>
      <c r="F46" s="26">
        <v>75.75</v>
      </c>
      <c r="G46" s="28">
        <f t="shared" si="3"/>
        <v>303</v>
      </c>
      <c r="I46" t="s">
        <v>84</v>
      </c>
      <c r="J46">
        <v>21</v>
      </c>
      <c r="K46">
        <f>SUM(J46*0.06)</f>
        <v>1.26</v>
      </c>
    </row>
    <row r="47" spans="1:11" ht="15.75" thickBot="1">
      <c r="A47" s="55"/>
      <c r="B47" s="47"/>
      <c r="C47" s="6"/>
      <c r="D47" s="59"/>
      <c r="E47" s="32"/>
      <c r="F47" s="33" t="s">
        <v>33</v>
      </c>
      <c r="G47" s="34">
        <f>SUM(G44:G46)</f>
        <v>932</v>
      </c>
      <c r="I47" t="s">
        <v>85</v>
      </c>
      <c r="K47">
        <f>SUM(K45:K46)</f>
        <v>5.0999999999999996</v>
      </c>
    </row>
    <row r="48" spans="1:11" ht="16.5" thickBot="1">
      <c r="A48" s="35"/>
      <c r="B48" s="36"/>
      <c r="C48" s="37"/>
      <c r="D48" s="21"/>
      <c r="E48" s="70" t="s">
        <v>34</v>
      </c>
      <c r="F48" s="85">
        <f>SUM(G30+G38+G41+G47)</f>
        <v>7585.6299999999992</v>
      </c>
      <c r="G48" s="86"/>
      <c r="I48" t="s">
        <v>86</v>
      </c>
      <c r="J48">
        <f>SUM(K47*139)</f>
        <v>708.9</v>
      </c>
    </row>
    <row r="49" spans="1:10">
      <c r="A49" s="40" t="s">
        <v>35</v>
      </c>
      <c r="B49" s="41"/>
      <c r="C49" s="41"/>
      <c r="E49" s="42"/>
      <c r="I49" t="s">
        <v>87</v>
      </c>
      <c r="J49">
        <f>SUM(K47*0.8)</f>
        <v>4.08</v>
      </c>
    </row>
    <row r="50" spans="1:10" ht="15.75" thickBot="1">
      <c r="A50" s="87" t="s">
        <v>36</v>
      </c>
      <c r="B50" s="87"/>
      <c r="C50" s="87"/>
      <c r="D50" s="87"/>
      <c r="E50" s="87"/>
    </row>
    <row r="51" spans="1:10">
      <c r="A51" s="43"/>
      <c r="B51" s="44"/>
      <c r="C51" s="2"/>
      <c r="D51" s="2"/>
      <c r="E51" s="45"/>
      <c r="F51" s="2"/>
      <c r="G51" s="4"/>
    </row>
    <row r="52" spans="1:10">
      <c r="A52" s="46"/>
      <c r="B52" s="47"/>
      <c r="C52" s="6"/>
      <c r="D52" s="6"/>
      <c r="E52" s="48"/>
      <c r="F52" s="6"/>
      <c r="G52" s="8"/>
    </row>
    <row r="53" spans="1:10">
      <c r="A53" s="46"/>
      <c r="B53" s="47"/>
      <c r="C53" s="6"/>
      <c r="D53" s="6"/>
      <c r="E53" s="48"/>
      <c r="F53" s="6"/>
      <c r="G53" s="8"/>
    </row>
    <row r="54" spans="1:10">
      <c r="A54" s="46"/>
      <c r="B54" s="49" t="s">
        <v>92</v>
      </c>
      <c r="C54" s="6"/>
      <c r="D54" s="6" t="s">
        <v>38</v>
      </c>
      <c r="E54" s="48"/>
      <c r="F54" s="6"/>
      <c r="G54" s="8"/>
    </row>
    <row r="55" spans="1:10">
      <c r="A55" s="46"/>
      <c r="B55" s="47"/>
      <c r="C55" s="6"/>
      <c r="D55" s="6" t="s">
        <v>39</v>
      </c>
      <c r="E55" s="48"/>
      <c r="F55" s="6"/>
      <c r="G55" s="8"/>
    </row>
    <row r="56" spans="1:10" ht="15.75" thickBot="1">
      <c r="A56" s="50"/>
      <c r="B56" s="51"/>
      <c r="C56" s="11"/>
      <c r="D56" s="11"/>
      <c r="E56" s="52"/>
      <c r="F56" s="11"/>
      <c r="G56" s="12"/>
    </row>
  </sheetData>
  <mergeCells count="2">
    <mergeCell ref="F48:G48"/>
    <mergeCell ref="A50:E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6"/>
  <sheetViews>
    <sheetView topLeftCell="A24" zoomScale="90" zoomScaleNormal="90" workbookViewId="0">
      <selection activeCell="C45" sqref="C4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109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v>15</v>
      </c>
    </row>
    <row r="13" spans="1:10">
      <c r="A13" s="24"/>
      <c r="B13" s="25"/>
      <c r="C13" t="s">
        <v>110</v>
      </c>
      <c r="D13" s="26">
        <v>15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75</v>
      </c>
      <c r="E14" s="27" t="s">
        <v>19</v>
      </c>
      <c r="F14" s="26">
        <v>11.66</v>
      </c>
      <c r="G14" s="28">
        <f>SUM(D14*F14)</f>
        <v>874.5</v>
      </c>
      <c r="I14" t="s">
        <v>69</v>
      </c>
      <c r="J14">
        <f>SUM(J12*J13)</f>
        <v>45</v>
      </c>
    </row>
    <row r="15" spans="1:10">
      <c r="A15" s="24"/>
      <c r="B15" s="25">
        <v>5061</v>
      </c>
      <c r="C15" s="29" t="s">
        <v>111</v>
      </c>
      <c r="D15" s="26">
        <v>8</v>
      </c>
      <c r="E15" s="27" t="s">
        <v>21</v>
      </c>
      <c r="F15" s="26">
        <v>6.5</v>
      </c>
      <c r="G15" s="28">
        <f t="shared" ref="G15:G17" si="0">SUM(D15*F15)</f>
        <v>52</v>
      </c>
      <c r="I15" t="s">
        <v>70</v>
      </c>
      <c r="J15">
        <f>SUM(J14*0.17)</f>
        <v>7.65</v>
      </c>
    </row>
    <row r="16" spans="1:10">
      <c r="A16" s="24"/>
      <c r="B16" s="25">
        <v>3283</v>
      </c>
      <c r="C16" s="29" t="s">
        <v>22</v>
      </c>
      <c r="D16" s="26">
        <v>30</v>
      </c>
      <c r="E16" s="27" t="s">
        <v>23</v>
      </c>
      <c r="F16" s="26">
        <v>10.43</v>
      </c>
      <c r="G16" s="28">
        <f t="shared" si="0"/>
        <v>312.89999999999998</v>
      </c>
      <c r="I16" t="s">
        <v>71</v>
      </c>
      <c r="J16">
        <f>SUM(J14*0.7)</f>
        <v>31.499999999999996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64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90</v>
      </c>
      <c r="E19" s="27" t="s">
        <v>27</v>
      </c>
      <c r="F19" s="26">
        <v>0.1</v>
      </c>
      <c r="G19" s="28">
        <f t="shared" ref="G19:G29" si="1">SUM(D19*F19)</f>
        <v>9</v>
      </c>
      <c r="I19" t="s">
        <v>73</v>
      </c>
      <c r="J19">
        <f>SUM(D18*1.42)</f>
        <v>90.88</v>
      </c>
    </row>
    <row r="20" spans="1:11">
      <c r="A20" s="24"/>
      <c r="B20" s="25">
        <v>4299</v>
      </c>
      <c r="C20" s="30" t="s">
        <v>28</v>
      </c>
      <c r="D20" s="26">
        <v>90</v>
      </c>
      <c r="E20" s="27" t="s">
        <v>27</v>
      </c>
      <c r="F20" s="26">
        <v>0.55000000000000004</v>
      </c>
      <c r="G20" s="28">
        <f t="shared" si="1"/>
        <v>49.500000000000007</v>
      </c>
      <c r="I20" t="s">
        <v>74</v>
      </c>
      <c r="J20">
        <f>SUM(J19)</f>
        <v>90.88</v>
      </c>
    </row>
    <row r="21" spans="1:11">
      <c r="A21" s="24"/>
      <c r="B21" s="25">
        <v>7194</v>
      </c>
      <c r="C21" s="29" t="s">
        <v>76</v>
      </c>
      <c r="D21" s="26">
        <f>SUM(D18)</f>
        <v>64</v>
      </c>
      <c r="E21" s="27" t="s">
        <v>23</v>
      </c>
      <c r="F21" s="26">
        <v>15.17</v>
      </c>
      <c r="G21" s="28">
        <f t="shared" si="1"/>
        <v>970.88</v>
      </c>
    </row>
    <row r="22" spans="1:11" s="69" customFormat="1" ht="22.5">
      <c r="A22" s="68"/>
      <c r="B22" s="60">
        <v>4425</v>
      </c>
      <c r="C22" s="61" t="s">
        <v>55</v>
      </c>
      <c r="D22" s="62">
        <v>64</v>
      </c>
      <c r="E22" s="60" t="s">
        <v>31</v>
      </c>
      <c r="F22" s="62">
        <v>13.5</v>
      </c>
      <c r="G22" s="64">
        <f t="shared" si="1"/>
        <v>864</v>
      </c>
      <c r="I22" t="s">
        <v>75</v>
      </c>
      <c r="J22" s="82">
        <v>4</v>
      </c>
      <c r="K22" s="69">
        <f>SUM(J22*16.2)</f>
        <v>64.8</v>
      </c>
    </row>
    <row r="23" spans="1:11" ht="22.5">
      <c r="A23" s="24"/>
      <c r="B23" s="60">
        <v>4443</v>
      </c>
      <c r="C23" s="61" t="s">
        <v>56</v>
      </c>
      <c r="D23" s="62">
        <v>42</v>
      </c>
      <c r="E23" s="60" t="s">
        <v>31</v>
      </c>
      <c r="F23" s="62">
        <v>12.2</v>
      </c>
      <c r="G23" s="64">
        <f t="shared" si="1"/>
        <v>512.4</v>
      </c>
      <c r="I23" s="69" t="s">
        <v>78</v>
      </c>
      <c r="J23" s="69">
        <v>6</v>
      </c>
      <c r="K23" s="69"/>
    </row>
    <row r="24" spans="1:11">
      <c r="A24" s="24"/>
      <c r="B24" s="25">
        <v>7219</v>
      </c>
      <c r="C24" s="29" t="s">
        <v>30</v>
      </c>
      <c r="D24" s="26">
        <v>10</v>
      </c>
      <c r="E24" s="25" t="s">
        <v>31</v>
      </c>
      <c r="F24" s="26">
        <v>29.67</v>
      </c>
      <c r="G24" s="64">
        <f t="shared" si="1"/>
        <v>296.70000000000005</v>
      </c>
      <c r="I24" s="69"/>
      <c r="J24" s="69"/>
      <c r="K24" s="69"/>
    </row>
    <row r="25" spans="1:11">
      <c r="A25" s="24"/>
      <c r="B25" s="25">
        <v>5061</v>
      </c>
      <c r="C25" s="29" t="s">
        <v>58</v>
      </c>
      <c r="D25" s="26">
        <v>10</v>
      </c>
      <c r="E25" s="25" t="s">
        <v>21</v>
      </c>
      <c r="F25" s="26">
        <v>6.5</v>
      </c>
      <c r="G25" s="28">
        <f t="shared" si="1"/>
        <v>65</v>
      </c>
      <c r="I25" t="s">
        <v>70</v>
      </c>
      <c r="J25">
        <f>SUM(D18*0.17)</f>
        <v>10.88</v>
      </c>
    </row>
    <row r="26" spans="1:11" ht="22.5">
      <c r="A26" s="24"/>
      <c r="B26" s="71">
        <v>20211</v>
      </c>
      <c r="C26" s="61" t="s">
        <v>61</v>
      </c>
      <c r="D26" s="72">
        <v>20</v>
      </c>
      <c r="E26" s="71" t="s">
        <v>31</v>
      </c>
      <c r="F26" s="72">
        <v>29.5</v>
      </c>
      <c r="G26" s="73">
        <f t="shared" si="1"/>
        <v>590</v>
      </c>
      <c r="I26" s="69" t="s">
        <v>82</v>
      </c>
      <c r="J26">
        <v>8</v>
      </c>
      <c r="K26">
        <f>SUM(J26*2.5)</f>
        <v>20</v>
      </c>
    </row>
    <row r="27" spans="1:11">
      <c r="A27" s="24"/>
      <c r="B27" s="71">
        <v>4408</v>
      </c>
      <c r="C27" s="56" t="s">
        <v>62</v>
      </c>
      <c r="D27" s="72">
        <f>SUM(D18)</f>
        <v>64</v>
      </c>
      <c r="E27" s="71" t="s">
        <v>31</v>
      </c>
      <c r="F27" s="72">
        <v>1.27</v>
      </c>
      <c r="G27" s="73">
        <f t="shared" si="1"/>
        <v>81.28</v>
      </c>
      <c r="I27" t="s">
        <v>79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f>SUM(D18)</f>
        <v>64</v>
      </c>
      <c r="E29" s="27" t="s">
        <v>23</v>
      </c>
      <c r="F29" s="26">
        <v>25.54</v>
      </c>
      <c r="G29" s="28">
        <f t="shared" si="1"/>
        <v>1634.56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6327.7199999999993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3</v>
      </c>
      <c r="E32" s="27" t="s">
        <v>23</v>
      </c>
      <c r="F32" s="26">
        <v>248.16</v>
      </c>
      <c r="G32" s="28">
        <f t="shared" ref="G32:G37" si="2">SUM(D32*F32)</f>
        <v>744.48</v>
      </c>
    </row>
    <row r="33" spans="1:11">
      <c r="A33" s="24"/>
      <c r="B33" s="25">
        <v>10554</v>
      </c>
      <c r="C33" s="29" t="s">
        <v>48</v>
      </c>
      <c r="D33" s="26">
        <v>2</v>
      </c>
      <c r="E33" s="27" t="s">
        <v>19</v>
      </c>
      <c r="F33" s="26">
        <v>52.23</v>
      </c>
      <c r="G33" s="28">
        <f t="shared" si="2"/>
        <v>104.46</v>
      </c>
    </row>
    <row r="34" spans="1:11" ht="22.5">
      <c r="A34" s="24"/>
      <c r="B34" s="60">
        <v>3090</v>
      </c>
      <c r="C34" s="61" t="s">
        <v>49</v>
      </c>
      <c r="D34" s="62">
        <f>SUM(D33*1)</f>
        <v>2</v>
      </c>
      <c r="E34" s="63" t="s">
        <v>19</v>
      </c>
      <c r="F34" s="62">
        <v>26.18</v>
      </c>
      <c r="G34" s="64">
        <f t="shared" si="2"/>
        <v>52.36</v>
      </c>
    </row>
    <row r="35" spans="1:11">
      <c r="A35" s="24"/>
      <c r="B35" s="25">
        <v>20241</v>
      </c>
      <c r="C35" s="30" t="s">
        <v>50</v>
      </c>
      <c r="D35" s="26">
        <f>SUM(D32)</f>
        <v>3</v>
      </c>
      <c r="E35" s="27" t="s">
        <v>51</v>
      </c>
      <c r="F35" s="62">
        <v>90.53</v>
      </c>
      <c r="G35" s="28">
        <f t="shared" si="2"/>
        <v>271.59000000000003</v>
      </c>
    </row>
    <row r="36" spans="1:11">
      <c r="A36" s="24"/>
      <c r="B36" s="25">
        <v>2425</v>
      </c>
      <c r="C36" s="30" t="s">
        <v>52</v>
      </c>
      <c r="D36" s="26">
        <f>SUM(D33*3)</f>
        <v>6</v>
      </c>
      <c r="E36" s="27" t="s">
        <v>19</v>
      </c>
      <c r="F36" s="26">
        <v>5.38</v>
      </c>
      <c r="G36" s="28">
        <f t="shared" si="2"/>
        <v>32.28</v>
      </c>
      <c r="I36" t="s">
        <v>88</v>
      </c>
      <c r="J36">
        <f>SUM(J45)*2*2.5*0.17</f>
        <v>35.700000000000003</v>
      </c>
    </row>
    <row r="37" spans="1:11">
      <c r="A37" s="24"/>
      <c r="B37" s="65">
        <v>72116</v>
      </c>
      <c r="C37" s="66" t="s">
        <v>53</v>
      </c>
      <c r="D37" s="26">
        <f>SUM(D32)</f>
        <v>3</v>
      </c>
      <c r="E37" s="67" t="s">
        <v>23</v>
      </c>
      <c r="F37" s="62">
        <v>56.75</v>
      </c>
      <c r="G37" s="28">
        <f t="shared" si="2"/>
        <v>170.25</v>
      </c>
    </row>
    <row r="38" spans="1:11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1375.42</v>
      </c>
    </row>
    <row r="39" spans="1:11" ht="16.5" thickBot="1">
      <c r="A39" s="18">
        <v>5</v>
      </c>
      <c r="B39" s="19"/>
      <c r="C39" s="20" t="s">
        <v>40</v>
      </c>
      <c r="D39" s="21"/>
      <c r="E39" s="22"/>
      <c r="F39" s="53"/>
      <c r="G39" s="23"/>
    </row>
    <row r="40" spans="1:11">
      <c r="A40" s="24"/>
      <c r="B40" s="25">
        <v>7288</v>
      </c>
      <c r="C40" s="29" t="s">
        <v>63</v>
      </c>
      <c r="D40" s="54">
        <v>28.8</v>
      </c>
      <c r="E40" s="25" t="s">
        <v>41</v>
      </c>
      <c r="F40" s="54">
        <v>20.350000000000001</v>
      </c>
      <c r="G40" s="28">
        <f>SUM(D40*F40)</f>
        <v>586.08000000000004</v>
      </c>
    </row>
    <row r="41" spans="1:11" ht="15.75" thickBot="1">
      <c r="A41" s="55"/>
      <c r="B41" s="47"/>
      <c r="C41" s="6"/>
      <c r="D41" s="31"/>
      <c r="E41" s="32"/>
      <c r="F41" s="33" t="s">
        <v>33</v>
      </c>
      <c r="G41" s="34">
        <f>SUM(G40:G40)</f>
        <v>586.08000000000004</v>
      </c>
    </row>
    <row r="42" spans="1:11" ht="16.5" thickBot="1">
      <c r="A42" s="18">
        <v>6</v>
      </c>
      <c r="B42" s="19"/>
      <c r="C42" s="20" t="s">
        <v>42</v>
      </c>
      <c r="D42" s="21"/>
      <c r="E42" s="22"/>
      <c r="F42" s="53"/>
      <c r="G42" s="23"/>
      <c r="J42">
        <v>7</v>
      </c>
    </row>
    <row r="43" spans="1:11">
      <c r="A43" s="55"/>
      <c r="B43" s="57"/>
      <c r="C43" s="58" t="s">
        <v>89</v>
      </c>
      <c r="D43" s="54">
        <v>4.2</v>
      </c>
      <c r="E43" s="57" t="s">
        <v>43</v>
      </c>
      <c r="F43" s="54"/>
      <c r="G43" s="28"/>
      <c r="I43" t="s">
        <v>83</v>
      </c>
      <c r="J43">
        <v>7</v>
      </c>
    </row>
    <row r="44" spans="1:11">
      <c r="A44" s="55"/>
      <c r="B44" s="25">
        <v>1379</v>
      </c>
      <c r="C44" s="29" t="s">
        <v>107</v>
      </c>
      <c r="D44" s="54">
        <v>550</v>
      </c>
      <c r="E44" s="27" t="s">
        <v>21</v>
      </c>
      <c r="F44" s="26">
        <v>0.48</v>
      </c>
      <c r="G44" s="28">
        <f>SUM(D44*F44)</f>
        <v>264</v>
      </c>
      <c r="J44">
        <v>7</v>
      </c>
    </row>
    <row r="45" spans="1:11">
      <c r="A45" s="55"/>
      <c r="B45" s="25">
        <v>370</v>
      </c>
      <c r="C45" s="30" t="s">
        <v>44</v>
      </c>
      <c r="D45" s="54">
        <v>4</v>
      </c>
      <c r="E45" s="27" t="s">
        <v>45</v>
      </c>
      <c r="F45" s="26">
        <v>73.25</v>
      </c>
      <c r="G45" s="28">
        <f t="shared" ref="G45:G46" si="3">SUM(D45*F45)</f>
        <v>293</v>
      </c>
      <c r="J45">
        <f>SUM(J42:J44)*2</f>
        <v>42</v>
      </c>
      <c r="K45">
        <f>SUM(J45*0.06)</f>
        <v>2.52</v>
      </c>
    </row>
    <row r="46" spans="1:11">
      <c r="A46" s="55"/>
      <c r="B46" s="25">
        <v>4718</v>
      </c>
      <c r="C46" s="30" t="s">
        <v>46</v>
      </c>
      <c r="D46" s="54">
        <v>4</v>
      </c>
      <c r="E46" s="27" t="s">
        <v>45</v>
      </c>
      <c r="F46" s="26">
        <v>75.75</v>
      </c>
      <c r="G46" s="28">
        <f t="shared" si="3"/>
        <v>303</v>
      </c>
      <c r="I46" t="s">
        <v>84</v>
      </c>
      <c r="J46">
        <v>28</v>
      </c>
      <c r="K46">
        <f>SUM(J46*0.06)</f>
        <v>1.68</v>
      </c>
    </row>
    <row r="47" spans="1:11" ht="15.75" thickBot="1">
      <c r="A47" s="55"/>
      <c r="B47" s="47"/>
      <c r="C47" s="6"/>
      <c r="D47" s="59"/>
      <c r="E47" s="32"/>
      <c r="F47" s="33" t="s">
        <v>33</v>
      </c>
      <c r="G47" s="34">
        <f>SUM(G44:G46)</f>
        <v>860</v>
      </c>
      <c r="I47" t="s">
        <v>85</v>
      </c>
      <c r="K47">
        <f>SUM(K45:K46)</f>
        <v>4.2</v>
      </c>
    </row>
    <row r="48" spans="1:11" ht="16.5" thickBot="1">
      <c r="A48" s="35"/>
      <c r="B48" s="36"/>
      <c r="C48" s="37"/>
      <c r="D48" s="21"/>
      <c r="E48" s="80" t="s">
        <v>34</v>
      </c>
      <c r="F48" s="85">
        <f>SUM(G30+G38+G41+G47)</f>
        <v>9149.2199999999993</v>
      </c>
      <c r="G48" s="86"/>
      <c r="I48" t="s">
        <v>86</v>
      </c>
      <c r="J48">
        <f>SUM(K47*139)</f>
        <v>583.80000000000007</v>
      </c>
    </row>
    <row r="49" spans="1:10">
      <c r="A49" s="40" t="s">
        <v>35</v>
      </c>
      <c r="B49" s="41"/>
      <c r="C49" s="41"/>
      <c r="E49" s="42"/>
      <c r="I49" t="s">
        <v>87</v>
      </c>
      <c r="J49">
        <f>SUM(K47*0.8)</f>
        <v>3.3600000000000003</v>
      </c>
    </row>
    <row r="50" spans="1:10" ht="15.75" thickBot="1">
      <c r="A50" s="87" t="s">
        <v>36</v>
      </c>
      <c r="B50" s="87"/>
      <c r="C50" s="87"/>
      <c r="D50" s="87"/>
      <c r="E50" s="87"/>
    </row>
    <row r="51" spans="1:10">
      <c r="A51" s="43"/>
      <c r="B51" s="44"/>
      <c r="C51" s="2"/>
      <c r="D51" s="2"/>
      <c r="E51" s="45"/>
      <c r="F51" s="2"/>
      <c r="G51" s="4"/>
    </row>
    <row r="52" spans="1:10">
      <c r="A52" s="46"/>
      <c r="B52" s="47"/>
      <c r="C52" s="6"/>
      <c r="D52" s="6"/>
      <c r="E52" s="48"/>
      <c r="F52" s="6"/>
      <c r="G52" s="8"/>
    </row>
    <row r="53" spans="1:10">
      <c r="A53" s="46"/>
      <c r="B53" s="47"/>
      <c r="C53" s="6"/>
      <c r="D53" s="6"/>
      <c r="E53" s="48"/>
      <c r="F53" s="6"/>
      <c r="G53" s="8"/>
    </row>
    <row r="54" spans="1:10">
      <c r="A54" s="46"/>
      <c r="B54" s="49" t="s">
        <v>92</v>
      </c>
      <c r="C54" s="6"/>
      <c r="D54" s="6" t="s">
        <v>38</v>
      </c>
      <c r="E54" s="48"/>
      <c r="F54" s="6"/>
      <c r="G54" s="8"/>
    </row>
    <row r="55" spans="1:10">
      <c r="A55" s="46"/>
      <c r="B55" s="47"/>
      <c r="C55" s="6"/>
      <c r="D55" s="6" t="s">
        <v>39</v>
      </c>
      <c r="E55" s="48"/>
      <c r="F55" s="6"/>
      <c r="G55" s="8"/>
    </row>
    <row r="56" spans="1:10" ht="15.75" thickBot="1">
      <c r="A56" s="50"/>
      <c r="B56" s="51"/>
      <c r="C56" s="11"/>
      <c r="D56" s="11"/>
      <c r="E56" s="52"/>
      <c r="F56" s="11"/>
      <c r="G56" s="12"/>
    </row>
  </sheetData>
  <mergeCells count="2">
    <mergeCell ref="F48:G48"/>
    <mergeCell ref="A50:E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0"/>
  <sheetViews>
    <sheetView topLeftCell="A20" zoomScale="90" zoomScaleNormal="90" workbookViewId="0">
      <selection activeCell="A42" sqref="A42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112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20</v>
      </c>
    </row>
    <row r="13" spans="1:10">
      <c r="A13" s="24"/>
      <c r="B13" s="25"/>
      <c r="C13" t="s">
        <v>113</v>
      </c>
      <c r="D13" s="26">
        <v>20</v>
      </c>
      <c r="E13" s="27" t="s">
        <v>31</v>
      </c>
      <c r="F13" s="26"/>
      <c r="G13" s="28"/>
      <c r="J13">
        <v>3</v>
      </c>
    </row>
    <row r="14" spans="1:10" ht="15.75">
      <c r="A14" s="24"/>
      <c r="B14" s="25">
        <v>10718</v>
      </c>
      <c r="C14" s="29" t="s">
        <v>59</v>
      </c>
      <c r="D14" s="26">
        <f>SUM(D13*5)</f>
        <v>100</v>
      </c>
      <c r="E14" s="27" t="s">
        <v>19</v>
      </c>
      <c r="F14" s="26">
        <v>11.66</v>
      </c>
      <c r="G14" s="28">
        <f>SUM(D14*F14)</f>
        <v>1166</v>
      </c>
      <c r="I14" t="s">
        <v>69</v>
      </c>
      <c r="J14" s="83">
        <f>SUM(J12*J13)</f>
        <v>60</v>
      </c>
    </row>
    <row r="15" spans="1:10" ht="15.75">
      <c r="A15" s="24"/>
      <c r="B15" s="25">
        <v>5061</v>
      </c>
      <c r="C15" s="29" t="s">
        <v>111</v>
      </c>
      <c r="D15" s="26">
        <v>10</v>
      </c>
      <c r="E15" s="27" t="s">
        <v>21</v>
      </c>
      <c r="F15" s="26">
        <v>6.5</v>
      </c>
      <c r="G15" s="28">
        <f t="shared" ref="G15:G17" si="0">SUM(D15*F15)</f>
        <v>65</v>
      </c>
      <c r="I15" t="s">
        <v>70</v>
      </c>
      <c r="J15" s="83">
        <f>SUM(J14*0.17)</f>
        <v>10.200000000000001</v>
      </c>
    </row>
    <row r="16" spans="1:10" ht="15.75">
      <c r="A16" s="24"/>
      <c r="B16" s="25">
        <v>3283</v>
      </c>
      <c r="C16" s="29" t="s">
        <v>22</v>
      </c>
      <c r="D16" s="26">
        <v>42</v>
      </c>
      <c r="E16" s="27" t="s">
        <v>23</v>
      </c>
      <c r="F16" s="26">
        <v>10.43</v>
      </c>
      <c r="G16" s="28">
        <f t="shared" si="0"/>
        <v>438.06</v>
      </c>
      <c r="I16" t="s">
        <v>71</v>
      </c>
      <c r="J16" s="83">
        <f>SUM(J14*0.7)</f>
        <v>42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72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100</v>
      </c>
      <c r="E19" s="27" t="s">
        <v>27</v>
      </c>
      <c r="F19" s="26">
        <v>0.1</v>
      </c>
      <c r="G19" s="28">
        <f t="shared" ref="G19:G29" si="1">SUM(D19*F19)</f>
        <v>10</v>
      </c>
      <c r="I19" t="s">
        <v>73</v>
      </c>
      <c r="J19">
        <f>SUM(D18*1.42)</f>
        <v>102.24</v>
      </c>
    </row>
    <row r="20" spans="1:11">
      <c r="A20" s="24"/>
      <c r="B20" s="25">
        <v>4299</v>
      </c>
      <c r="C20" s="30" t="s">
        <v>28</v>
      </c>
      <c r="D20" s="26">
        <f>SUM(D19)</f>
        <v>100</v>
      </c>
      <c r="E20" s="27" t="s">
        <v>27</v>
      </c>
      <c r="F20" s="26">
        <v>0.55000000000000004</v>
      </c>
      <c r="G20" s="28">
        <f t="shared" si="1"/>
        <v>55.000000000000007</v>
      </c>
      <c r="I20" t="s">
        <v>74</v>
      </c>
      <c r="J20">
        <f>SUM(J19)</f>
        <v>102.24</v>
      </c>
    </row>
    <row r="21" spans="1:11">
      <c r="A21" s="24"/>
      <c r="B21" s="25">
        <v>7194</v>
      </c>
      <c r="C21" s="29" t="s">
        <v>76</v>
      </c>
      <c r="D21" s="26">
        <f>SUM(D18)</f>
        <v>72</v>
      </c>
      <c r="E21" s="27" t="s">
        <v>23</v>
      </c>
      <c r="F21" s="26">
        <v>15.17</v>
      </c>
      <c r="G21" s="28">
        <f t="shared" si="1"/>
        <v>1092.24</v>
      </c>
      <c r="I21" t="s">
        <v>75</v>
      </c>
      <c r="J21">
        <v>8</v>
      </c>
      <c r="K21" s="69">
        <f>SUM(J21*16.2)</f>
        <v>129.6</v>
      </c>
    </row>
    <row r="22" spans="1:11" s="69" customFormat="1" ht="22.5">
      <c r="A22" s="68"/>
      <c r="B22" s="60">
        <v>4425</v>
      </c>
      <c r="C22" s="61" t="s">
        <v>55</v>
      </c>
      <c r="D22" s="62">
        <v>129</v>
      </c>
      <c r="E22" s="60" t="s">
        <v>31</v>
      </c>
      <c r="F22" s="62">
        <v>13.5</v>
      </c>
      <c r="G22" s="64">
        <f t="shared" si="1"/>
        <v>1741.5</v>
      </c>
      <c r="I22" s="69" t="s">
        <v>78</v>
      </c>
      <c r="J22" s="69">
        <v>7</v>
      </c>
    </row>
    <row r="23" spans="1:11" ht="22.5">
      <c r="A23" s="24"/>
      <c r="B23" s="60">
        <v>4443</v>
      </c>
      <c r="C23" s="61" t="s">
        <v>56</v>
      </c>
      <c r="D23" s="62">
        <v>56</v>
      </c>
      <c r="E23" s="60" t="s">
        <v>31</v>
      </c>
      <c r="F23" s="62">
        <v>12.2</v>
      </c>
      <c r="G23" s="64">
        <f t="shared" si="1"/>
        <v>683.19999999999993</v>
      </c>
    </row>
    <row r="24" spans="1:11">
      <c r="A24" s="24"/>
      <c r="B24" s="25">
        <v>7219</v>
      </c>
      <c r="C24" s="29" t="s">
        <v>30</v>
      </c>
      <c r="D24" s="26">
        <v>10</v>
      </c>
      <c r="E24" s="25" t="s">
        <v>31</v>
      </c>
      <c r="F24" s="26">
        <v>29.67</v>
      </c>
      <c r="G24" s="64">
        <f t="shared" si="1"/>
        <v>296.70000000000005</v>
      </c>
    </row>
    <row r="25" spans="1:11">
      <c r="A25" s="24"/>
      <c r="B25" s="25">
        <v>5061</v>
      </c>
      <c r="C25" s="29" t="s">
        <v>58</v>
      </c>
      <c r="D25" s="26">
        <v>12</v>
      </c>
      <c r="E25" s="25" t="s">
        <v>21</v>
      </c>
      <c r="F25" s="26">
        <v>6.5</v>
      </c>
      <c r="G25" s="28">
        <f t="shared" si="1"/>
        <v>78</v>
      </c>
      <c r="I25" t="s">
        <v>70</v>
      </c>
      <c r="J25">
        <f>SUM(D18*0.17)</f>
        <v>12.24</v>
      </c>
    </row>
    <row r="26" spans="1:11" ht="22.5">
      <c r="A26" s="24"/>
      <c r="B26" s="71">
        <v>20211</v>
      </c>
      <c r="C26" s="61" t="s">
        <v>61</v>
      </c>
      <c r="D26" s="72">
        <v>23</v>
      </c>
      <c r="E26" s="71" t="s">
        <v>31</v>
      </c>
      <c r="F26" s="72">
        <v>29.5</v>
      </c>
      <c r="G26" s="73">
        <f t="shared" si="1"/>
        <v>678.5</v>
      </c>
      <c r="I26" s="69" t="s">
        <v>82</v>
      </c>
      <c r="J26">
        <v>9</v>
      </c>
      <c r="K26">
        <f>SUM(J26*2.5)</f>
        <v>22.5</v>
      </c>
    </row>
    <row r="27" spans="1:11">
      <c r="A27" s="24"/>
      <c r="B27" s="71">
        <v>4408</v>
      </c>
      <c r="C27" s="56" t="s">
        <v>62</v>
      </c>
      <c r="D27" s="72">
        <f>SUM(D18)</f>
        <v>72</v>
      </c>
      <c r="E27" s="71" t="s">
        <v>31</v>
      </c>
      <c r="F27" s="72">
        <v>1.27</v>
      </c>
      <c r="G27" s="73">
        <f t="shared" si="1"/>
        <v>91.44</v>
      </c>
      <c r="I27" t="s">
        <v>79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v>62</v>
      </c>
      <c r="E29" s="27" t="s">
        <v>23</v>
      </c>
      <c r="F29" s="26">
        <v>25.54</v>
      </c>
      <c r="G29" s="28">
        <f t="shared" si="1"/>
        <v>1583.48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7994.119999999999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4</v>
      </c>
      <c r="E32" s="27" t="s">
        <v>23</v>
      </c>
      <c r="F32" s="26">
        <v>248.16</v>
      </c>
      <c r="G32" s="28">
        <f t="shared" ref="G32:G37" si="2">SUM(D32*F32)</f>
        <v>992.64</v>
      </c>
    </row>
    <row r="33" spans="1:10">
      <c r="A33" s="24"/>
      <c r="B33" s="25">
        <v>10554</v>
      </c>
      <c r="C33" s="29" t="s">
        <v>48</v>
      </c>
      <c r="D33" s="26">
        <v>2</v>
      </c>
      <c r="E33" s="27" t="s">
        <v>19</v>
      </c>
      <c r="F33" s="26">
        <v>52.23</v>
      </c>
      <c r="G33" s="28">
        <f t="shared" si="2"/>
        <v>104.46</v>
      </c>
    </row>
    <row r="34" spans="1:10" ht="22.5">
      <c r="A34" s="24"/>
      <c r="B34" s="60">
        <v>3090</v>
      </c>
      <c r="C34" s="61" t="s">
        <v>49</v>
      </c>
      <c r="D34" s="62">
        <f>SUM(D33*1)</f>
        <v>2</v>
      </c>
      <c r="E34" s="63" t="s">
        <v>19</v>
      </c>
      <c r="F34" s="62">
        <v>26.18</v>
      </c>
      <c r="G34" s="64">
        <f t="shared" si="2"/>
        <v>52.36</v>
      </c>
    </row>
    <row r="35" spans="1:10">
      <c r="A35" s="24"/>
      <c r="B35" s="25">
        <v>20241</v>
      </c>
      <c r="C35" s="30" t="s">
        <v>50</v>
      </c>
      <c r="D35" s="26">
        <f>SUM(D32)</f>
        <v>4</v>
      </c>
      <c r="E35" s="27" t="s">
        <v>51</v>
      </c>
      <c r="F35" s="62">
        <v>90.53</v>
      </c>
      <c r="G35" s="28">
        <f t="shared" si="2"/>
        <v>362.12</v>
      </c>
    </row>
    <row r="36" spans="1:10">
      <c r="A36" s="24"/>
      <c r="B36" s="25">
        <v>2425</v>
      </c>
      <c r="C36" s="30" t="s">
        <v>52</v>
      </c>
      <c r="D36" s="26">
        <f>SUM(D33*3)</f>
        <v>6</v>
      </c>
      <c r="E36" s="27" t="s">
        <v>19</v>
      </c>
      <c r="F36" s="26">
        <v>5.38</v>
      </c>
      <c r="G36" s="28">
        <f t="shared" si="2"/>
        <v>32.28</v>
      </c>
      <c r="I36" t="s">
        <v>88</v>
      </c>
      <c r="J36" t="e">
        <f>SUM(#REF!)*2*2.5*0.17</f>
        <v>#REF!</v>
      </c>
    </row>
    <row r="37" spans="1:10">
      <c r="A37" s="24"/>
      <c r="B37" s="65">
        <v>72116</v>
      </c>
      <c r="C37" s="66" t="s">
        <v>53</v>
      </c>
      <c r="D37" s="26">
        <f>SUM(D32)</f>
        <v>4</v>
      </c>
      <c r="E37" s="67" t="s">
        <v>23</v>
      </c>
      <c r="F37" s="62">
        <v>56.75</v>
      </c>
      <c r="G37" s="28">
        <f t="shared" si="2"/>
        <v>227</v>
      </c>
    </row>
    <row r="38" spans="1:10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1770.86</v>
      </c>
    </row>
    <row r="39" spans="1:10" ht="16.5" thickBot="1">
      <c r="A39" s="18">
        <v>5</v>
      </c>
      <c r="B39" s="19"/>
      <c r="C39" s="20" t="s">
        <v>40</v>
      </c>
      <c r="D39" s="21"/>
      <c r="E39" s="22"/>
      <c r="F39" s="53"/>
      <c r="G39" s="23"/>
    </row>
    <row r="40" spans="1:10">
      <c r="A40" s="24"/>
      <c r="B40" s="25">
        <v>7288</v>
      </c>
      <c r="C40" s="29" t="s">
        <v>63</v>
      </c>
      <c r="D40" s="54">
        <v>10.8</v>
      </c>
      <c r="E40" s="25" t="s">
        <v>41</v>
      </c>
      <c r="F40" s="54">
        <v>20.350000000000001</v>
      </c>
      <c r="G40" s="28">
        <f>SUM(D40*F40)</f>
        <v>219.78000000000003</v>
      </c>
    </row>
    <row r="41" spans="1:10" ht="15.75" thickBot="1">
      <c r="A41" s="55"/>
      <c r="B41" s="47"/>
      <c r="C41" s="6"/>
      <c r="D41" s="31"/>
      <c r="E41" s="32"/>
      <c r="F41" s="33" t="s">
        <v>33</v>
      </c>
      <c r="G41" s="34">
        <f>SUM(G40:G40)</f>
        <v>219.78000000000003</v>
      </c>
    </row>
    <row r="42" spans="1:10" ht="16.5" thickBot="1">
      <c r="A42" s="35"/>
      <c r="B42" s="36"/>
      <c r="C42" s="37"/>
      <c r="D42" s="21"/>
      <c r="E42" s="80" t="s">
        <v>34</v>
      </c>
      <c r="F42" s="85">
        <f>SUM(G30+G38+G41)</f>
        <v>9984.76</v>
      </c>
      <c r="G42" s="86"/>
      <c r="I42" t="s">
        <v>86</v>
      </c>
      <c r="J42" t="e">
        <f>SUM(#REF!*139)</f>
        <v>#REF!</v>
      </c>
    </row>
    <row r="43" spans="1:10">
      <c r="A43" s="40" t="s">
        <v>35</v>
      </c>
      <c r="B43" s="41"/>
      <c r="C43" s="41"/>
      <c r="E43" s="42"/>
      <c r="I43" t="s">
        <v>87</v>
      </c>
      <c r="J43" t="e">
        <f>SUM(#REF!*0.8)</f>
        <v>#REF!</v>
      </c>
    </row>
    <row r="44" spans="1:10" ht="15.75" thickBot="1">
      <c r="A44" s="87" t="s">
        <v>36</v>
      </c>
      <c r="B44" s="87"/>
      <c r="C44" s="87"/>
      <c r="D44" s="87"/>
      <c r="E44" s="87"/>
    </row>
    <row r="45" spans="1:10">
      <c r="A45" s="43"/>
      <c r="B45" s="44"/>
      <c r="C45" s="2"/>
      <c r="D45" s="2"/>
      <c r="E45" s="45"/>
      <c r="F45" s="2"/>
      <c r="G45" s="4"/>
    </row>
    <row r="46" spans="1:10">
      <c r="A46" s="46"/>
      <c r="B46" s="47"/>
      <c r="C46" s="6"/>
      <c r="D46" s="6"/>
      <c r="E46" s="48"/>
      <c r="F46" s="6"/>
      <c r="G46" s="8"/>
    </row>
    <row r="47" spans="1:10">
      <c r="A47" s="46"/>
      <c r="B47" s="47"/>
      <c r="C47" s="6"/>
      <c r="D47" s="6"/>
      <c r="E47" s="48"/>
      <c r="F47" s="6"/>
      <c r="G47" s="8"/>
    </row>
    <row r="48" spans="1:10">
      <c r="A48" s="46"/>
      <c r="B48" s="49" t="s">
        <v>92</v>
      </c>
      <c r="C48" s="6"/>
      <c r="D48" s="6" t="s">
        <v>38</v>
      </c>
      <c r="E48" s="48"/>
      <c r="F48" s="6"/>
      <c r="G48" s="8"/>
    </row>
    <row r="49" spans="1:7">
      <c r="A49" s="46"/>
      <c r="B49" s="47"/>
      <c r="C49" s="6"/>
      <c r="D49" s="6" t="s">
        <v>39</v>
      </c>
      <c r="E49" s="48"/>
      <c r="F49" s="6"/>
      <c r="G49" s="8"/>
    </row>
    <row r="50" spans="1:7" ht="15.75" thickBot="1">
      <c r="A50" s="50"/>
      <c r="B50" s="51"/>
      <c r="C50" s="11"/>
      <c r="D50" s="11"/>
      <c r="E50" s="52"/>
      <c r="F50" s="11"/>
      <c r="G50" s="12"/>
    </row>
  </sheetData>
  <mergeCells count="2">
    <mergeCell ref="F42:G42"/>
    <mergeCell ref="A44:E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4"/>
  <sheetViews>
    <sheetView topLeftCell="A3" zoomScale="90" zoomScaleNormal="90" workbookViewId="0">
      <selection activeCell="D24" sqref="D24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10.28515625" customWidth="1"/>
    <col min="9" max="9" width="10.7109375" customWidth="1"/>
  </cols>
  <sheetData>
    <row r="1" spans="1:14">
      <c r="C1" t="s">
        <v>0</v>
      </c>
    </row>
    <row r="2" spans="1:14" ht="15.75" thickBot="1"/>
    <row r="3" spans="1:14" ht="18.75">
      <c r="A3" s="1"/>
      <c r="B3" s="2"/>
      <c r="C3" s="3" t="s">
        <v>1</v>
      </c>
      <c r="D3" s="2"/>
      <c r="E3" s="2"/>
      <c r="F3" s="2"/>
      <c r="G3" s="4"/>
    </row>
    <row r="4" spans="1:14" ht="15.75">
      <c r="A4" s="5"/>
      <c r="B4" s="6"/>
      <c r="C4" s="7" t="s">
        <v>2</v>
      </c>
      <c r="D4" s="6"/>
      <c r="E4" s="6"/>
      <c r="F4" s="6"/>
      <c r="G4" s="8"/>
    </row>
    <row r="5" spans="1:14">
      <c r="A5" s="5"/>
      <c r="B5" s="6"/>
      <c r="C5" s="6"/>
      <c r="D5" s="6"/>
      <c r="E5" s="6"/>
      <c r="F5" s="6"/>
      <c r="G5" s="8"/>
    </row>
    <row r="6" spans="1:14">
      <c r="A6" s="5" t="s">
        <v>3</v>
      </c>
      <c r="C6" s="9" t="s">
        <v>114</v>
      </c>
      <c r="D6" s="6"/>
      <c r="E6" s="6"/>
      <c r="F6" s="6"/>
      <c r="G6" s="8"/>
    </row>
    <row r="7" spans="1:14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4" ht="15.75" thickBot="1"/>
    <row r="11" spans="1:14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4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 t="e">
        <f>SUM(#REF!)</f>
        <v>#REF!</v>
      </c>
    </row>
    <row r="13" spans="1:14">
      <c r="A13" s="24"/>
      <c r="B13" s="25"/>
      <c r="C13" s="29" t="s">
        <v>25</v>
      </c>
      <c r="D13" s="26">
        <v>152</v>
      </c>
      <c r="E13" s="27" t="s">
        <v>23</v>
      </c>
      <c r="F13" s="26"/>
      <c r="G13" s="28"/>
      <c r="J13">
        <v>2.8</v>
      </c>
      <c r="K13">
        <v>8</v>
      </c>
      <c r="L13">
        <f>SUM(J13*K13)</f>
        <v>22.4</v>
      </c>
      <c r="M13">
        <v>130</v>
      </c>
      <c r="N13">
        <f>SUM(L13:M13)</f>
        <v>152.4</v>
      </c>
    </row>
    <row r="14" spans="1:14">
      <c r="A14" s="24"/>
      <c r="B14" s="25">
        <v>1607</v>
      </c>
      <c r="C14" s="30" t="s">
        <v>26</v>
      </c>
      <c r="D14" s="26">
        <v>200</v>
      </c>
      <c r="E14" s="27" t="s">
        <v>27</v>
      </c>
      <c r="F14" s="26">
        <v>0.1</v>
      </c>
      <c r="G14" s="28">
        <f t="shared" ref="G14:G24" si="0">SUM(D14*F14)</f>
        <v>20</v>
      </c>
      <c r="I14" t="s">
        <v>73</v>
      </c>
      <c r="J14">
        <f>SUM(D13*1.42)</f>
        <v>215.83999999999997</v>
      </c>
    </row>
    <row r="15" spans="1:14">
      <c r="A15" s="24"/>
      <c r="B15" s="25">
        <v>4299</v>
      </c>
      <c r="C15" s="30" t="s">
        <v>28</v>
      </c>
      <c r="D15" s="26">
        <f>SUM(D14)</f>
        <v>200</v>
      </c>
      <c r="E15" s="27" t="s">
        <v>27</v>
      </c>
      <c r="F15" s="26">
        <v>0.55000000000000004</v>
      </c>
      <c r="G15" s="28">
        <f t="shared" si="0"/>
        <v>110.00000000000001</v>
      </c>
      <c r="I15" t="s">
        <v>74</v>
      </c>
      <c r="J15">
        <f>SUM(J14)</f>
        <v>215.83999999999997</v>
      </c>
    </row>
    <row r="16" spans="1:14">
      <c r="A16" s="24"/>
      <c r="B16" s="25">
        <v>7194</v>
      </c>
      <c r="C16" s="29" t="s">
        <v>76</v>
      </c>
      <c r="D16" s="26">
        <f>SUM(D13)</f>
        <v>152</v>
      </c>
      <c r="E16" s="27" t="s">
        <v>23</v>
      </c>
      <c r="F16" s="26">
        <v>15.17</v>
      </c>
      <c r="G16" s="28">
        <f t="shared" si="0"/>
        <v>2305.84</v>
      </c>
      <c r="I16" t="s">
        <v>75</v>
      </c>
      <c r="J16">
        <v>10</v>
      </c>
      <c r="K16" s="69">
        <f>SUM(J16*16.2)</f>
        <v>162</v>
      </c>
    </row>
    <row r="17" spans="1:11" s="69" customFormat="1" ht="22.5">
      <c r="A17" s="68"/>
      <c r="B17" s="60">
        <v>4425</v>
      </c>
      <c r="C17" s="61" t="s">
        <v>55</v>
      </c>
      <c r="D17" s="62">
        <v>162</v>
      </c>
      <c r="E17" s="60" t="s">
        <v>31</v>
      </c>
      <c r="F17" s="62">
        <v>13.5</v>
      </c>
      <c r="G17" s="64">
        <f t="shared" si="0"/>
        <v>2187</v>
      </c>
      <c r="I17" s="69" t="s">
        <v>78</v>
      </c>
      <c r="J17" s="69">
        <v>3</v>
      </c>
    </row>
    <row r="18" spans="1:11" ht="22.5">
      <c r="A18" s="24"/>
      <c r="B18" s="60">
        <v>4443</v>
      </c>
      <c r="C18" s="61" t="s">
        <v>56</v>
      </c>
      <c r="D18" s="62">
        <v>164</v>
      </c>
      <c r="E18" s="60" t="s">
        <v>31</v>
      </c>
      <c r="F18" s="62">
        <v>12.2</v>
      </c>
      <c r="G18" s="64">
        <f t="shared" si="0"/>
        <v>2000.8</v>
      </c>
    </row>
    <row r="19" spans="1:11">
      <c r="A19" s="24"/>
      <c r="B19" s="25">
        <v>7219</v>
      </c>
      <c r="C19" s="29" t="s">
        <v>30</v>
      </c>
      <c r="D19" s="26">
        <v>13</v>
      </c>
      <c r="E19" s="25" t="s">
        <v>31</v>
      </c>
      <c r="F19" s="26">
        <v>29.67</v>
      </c>
      <c r="G19" s="64">
        <f t="shared" si="0"/>
        <v>385.71000000000004</v>
      </c>
    </row>
    <row r="20" spans="1:11">
      <c r="A20" s="24"/>
      <c r="B20" s="25">
        <v>5061</v>
      </c>
      <c r="C20" s="29" t="s">
        <v>58</v>
      </c>
      <c r="D20" s="26">
        <v>25</v>
      </c>
      <c r="E20" s="25" t="s">
        <v>21</v>
      </c>
      <c r="F20" s="26">
        <v>6.5</v>
      </c>
      <c r="G20" s="28">
        <f t="shared" si="0"/>
        <v>162.5</v>
      </c>
      <c r="I20" t="s">
        <v>70</v>
      </c>
      <c r="J20">
        <f>SUM(D13*0.17)</f>
        <v>25.840000000000003</v>
      </c>
    </row>
    <row r="21" spans="1:11" ht="22.5">
      <c r="A21" s="24"/>
      <c r="B21" s="71">
        <v>20211</v>
      </c>
      <c r="C21" s="61" t="s">
        <v>61</v>
      </c>
      <c r="D21" s="72">
        <v>2.5</v>
      </c>
      <c r="E21" s="71" t="s">
        <v>31</v>
      </c>
      <c r="F21" s="72">
        <v>29.5</v>
      </c>
      <c r="G21" s="73">
        <f t="shared" si="0"/>
        <v>73.75</v>
      </c>
      <c r="I21" s="69" t="s">
        <v>82</v>
      </c>
      <c r="J21">
        <v>1</v>
      </c>
      <c r="K21">
        <f>SUM(J21*2.5)</f>
        <v>2.5</v>
      </c>
    </row>
    <row r="22" spans="1:11">
      <c r="A22" s="24"/>
      <c r="B22" s="71">
        <v>4408</v>
      </c>
      <c r="C22" s="56" t="s">
        <v>62</v>
      </c>
      <c r="D22" s="72">
        <f>SUM(D13)</f>
        <v>152</v>
      </c>
      <c r="E22" s="71" t="s">
        <v>31</v>
      </c>
      <c r="F22" s="72">
        <v>1.27</v>
      </c>
      <c r="G22" s="73">
        <f t="shared" si="0"/>
        <v>193.04</v>
      </c>
      <c r="I22" t="s">
        <v>79</v>
      </c>
    </row>
    <row r="23" spans="1:11">
      <c r="A23" s="24"/>
      <c r="B23" s="25">
        <v>20247</v>
      </c>
      <c r="C23" s="29" t="s">
        <v>67</v>
      </c>
      <c r="D23" s="26">
        <v>1</v>
      </c>
      <c r="E23" s="27" t="s">
        <v>21</v>
      </c>
      <c r="F23" s="26">
        <v>8.1199999999999992</v>
      </c>
      <c r="G23" s="28">
        <f t="shared" si="0"/>
        <v>8.1199999999999992</v>
      </c>
    </row>
    <row r="24" spans="1:11">
      <c r="A24" s="24"/>
      <c r="B24" s="25">
        <v>11587</v>
      </c>
      <c r="C24" s="29" t="s">
        <v>32</v>
      </c>
      <c r="D24" s="26">
        <v>99</v>
      </c>
      <c r="E24" s="27" t="s">
        <v>23</v>
      </c>
      <c r="F24" s="26">
        <v>25.54</v>
      </c>
      <c r="G24" s="28">
        <f t="shared" si="0"/>
        <v>2528.46</v>
      </c>
    </row>
    <row r="25" spans="1:11" ht="15.75" thickBot="1">
      <c r="A25" s="24"/>
      <c r="B25" s="47"/>
      <c r="C25" s="6"/>
      <c r="D25" s="31"/>
      <c r="E25" s="32"/>
      <c r="F25" s="33" t="s">
        <v>33</v>
      </c>
      <c r="G25" s="34">
        <f>SUM(G13:G24)</f>
        <v>9975.2200000000012</v>
      </c>
    </row>
    <row r="26" spans="1:11" ht="16.5" thickBot="1">
      <c r="A26" s="35"/>
      <c r="B26" s="36"/>
      <c r="C26" s="37"/>
      <c r="D26" s="21"/>
      <c r="E26" s="80" t="s">
        <v>34</v>
      </c>
      <c r="F26" s="85">
        <f>SUM(G25)</f>
        <v>9975.2200000000012</v>
      </c>
      <c r="G26" s="86"/>
      <c r="I26" t="s">
        <v>86</v>
      </c>
      <c r="J26" t="e">
        <f>SUM(#REF!*139)</f>
        <v>#REF!</v>
      </c>
    </row>
    <row r="27" spans="1:11">
      <c r="A27" s="40" t="s">
        <v>35</v>
      </c>
      <c r="B27" s="41"/>
      <c r="C27" s="41"/>
      <c r="E27" s="42"/>
      <c r="I27" t="s">
        <v>87</v>
      </c>
      <c r="J27" t="e">
        <f>SUM(#REF!*0.8)</f>
        <v>#REF!</v>
      </c>
    </row>
    <row r="28" spans="1:11" ht="15.75" thickBot="1">
      <c r="A28" s="87" t="s">
        <v>36</v>
      </c>
      <c r="B28" s="87"/>
      <c r="C28" s="87"/>
      <c r="D28" s="87"/>
      <c r="E28" s="87"/>
    </row>
    <row r="29" spans="1:11">
      <c r="A29" s="43"/>
      <c r="B29" s="44"/>
      <c r="C29" s="2"/>
      <c r="D29" s="2"/>
      <c r="E29" s="45"/>
      <c r="F29" s="2"/>
      <c r="G29" s="4"/>
    </row>
    <row r="30" spans="1:11">
      <c r="A30" s="46"/>
      <c r="B30" s="47"/>
      <c r="C30" s="6"/>
      <c r="D30" s="6"/>
      <c r="E30" s="48"/>
      <c r="F30" s="6"/>
      <c r="G30" s="8"/>
    </row>
    <row r="31" spans="1:11">
      <c r="A31" s="46"/>
      <c r="B31" s="47"/>
      <c r="C31" s="6"/>
      <c r="D31" s="6"/>
      <c r="E31" s="48"/>
      <c r="F31" s="6"/>
      <c r="G31" s="8"/>
    </row>
    <row r="32" spans="1:11">
      <c r="A32" s="46"/>
      <c r="B32" s="49" t="s">
        <v>92</v>
      </c>
      <c r="C32" s="6"/>
      <c r="D32" s="6" t="s">
        <v>38</v>
      </c>
      <c r="E32" s="48"/>
      <c r="F32" s="6"/>
      <c r="G32" s="8"/>
    </row>
    <row r="33" spans="1:7">
      <c r="A33" s="46"/>
      <c r="B33" s="47"/>
      <c r="C33" s="6"/>
      <c r="D33" s="6" t="s">
        <v>39</v>
      </c>
      <c r="E33" s="48"/>
      <c r="F33" s="6"/>
      <c r="G33" s="8"/>
    </row>
    <row r="34" spans="1:7" ht="15.75" thickBot="1">
      <c r="A34" s="50"/>
      <c r="B34" s="51"/>
      <c r="C34" s="11"/>
      <c r="D34" s="11"/>
      <c r="E34" s="52"/>
      <c r="F34" s="11"/>
      <c r="G34" s="12"/>
    </row>
  </sheetData>
  <mergeCells count="2">
    <mergeCell ref="F26:G26"/>
    <mergeCell ref="A28:E2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0"/>
  <sheetViews>
    <sheetView topLeftCell="A15" zoomScale="90" zoomScaleNormal="90" workbookViewId="0">
      <selection activeCell="C41" sqref="C41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1">
      <c r="C1" t="s">
        <v>0</v>
      </c>
    </row>
    <row r="2" spans="1:11" ht="15.75" thickBot="1"/>
    <row r="3" spans="1:11" ht="18.75">
      <c r="A3" s="1"/>
      <c r="B3" s="2"/>
      <c r="C3" s="3" t="s">
        <v>1</v>
      </c>
      <c r="D3" s="2"/>
      <c r="E3" s="2"/>
      <c r="F3" s="2"/>
      <c r="G3" s="4"/>
    </row>
    <row r="4" spans="1:11" ht="15.75">
      <c r="A4" s="5"/>
      <c r="B4" s="6"/>
      <c r="C4" s="7" t="s">
        <v>2</v>
      </c>
      <c r="D4" s="6"/>
      <c r="E4" s="6"/>
      <c r="F4" s="6"/>
      <c r="G4" s="8"/>
    </row>
    <row r="5" spans="1:11">
      <c r="A5" s="5"/>
      <c r="B5" s="6"/>
      <c r="C5" s="6"/>
      <c r="D5" s="6"/>
      <c r="E5" s="6"/>
      <c r="F5" s="6"/>
      <c r="G5" s="8"/>
    </row>
    <row r="6" spans="1:11">
      <c r="A6" s="5" t="s">
        <v>3</v>
      </c>
      <c r="C6" s="9" t="s">
        <v>115</v>
      </c>
      <c r="D6" s="6"/>
      <c r="E6" s="6"/>
      <c r="F6" s="6"/>
      <c r="G6" s="8"/>
    </row>
    <row r="7" spans="1:11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1" ht="15.75" thickBot="1"/>
    <row r="11" spans="1:11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1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 t="e">
        <f>SUM(#REF!)</f>
        <v>#REF!</v>
      </c>
    </row>
    <row r="13" spans="1:11">
      <c r="A13" s="24"/>
      <c r="B13" s="25"/>
      <c r="C13" s="29" t="s">
        <v>25</v>
      </c>
      <c r="D13" s="26">
        <v>99</v>
      </c>
      <c r="E13" s="27" t="s">
        <v>23</v>
      </c>
      <c r="F13" s="26"/>
      <c r="G13" s="28"/>
    </row>
    <row r="14" spans="1:11">
      <c r="A14" s="24"/>
      <c r="B14" s="25">
        <v>1607</v>
      </c>
      <c r="C14" s="30" t="s">
        <v>26</v>
      </c>
      <c r="D14" s="26">
        <v>140</v>
      </c>
      <c r="E14" s="27" t="s">
        <v>27</v>
      </c>
      <c r="F14" s="26">
        <v>0.1</v>
      </c>
      <c r="G14" s="28">
        <f t="shared" ref="G14:G23" si="0">SUM(D14*F14)</f>
        <v>14</v>
      </c>
      <c r="I14" t="s">
        <v>73</v>
      </c>
      <c r="J14">
        <f>SUM(D13*1.42)</f>
        <v>140.57999999999998</v>
      </c>
    </row>
    <row r="15" spans="1:11">
      <c r="A15" s="24"/>
      <c r="B15" s="25">
        <v>4299</v>
      </c>
      <c r="C15" s="30" t="s">
        <v>28</v>
      </c>
      <c r="D15" s="26">
        <f>SUM(D14)</f>
        <v>140</v>
      </c>
      <c r="E15" s="27" t="s">
        <v>27</v>
      </c>
      <c r="F15" s="26">
        <v>0.55000000000000004</v>
      </c>
      <c r="G15" s="28">
        <f t="shared" si="0"/>
        <v>77</v>
      </c>
      <c r="I15" t="s">
        <v>74</v>
      </c>
      <c r="J15">
        <f>SUM(J14)</f>
        <v>140.57999999999998</v>
      </c>
    </row>
    <row r="16" spans="1:11">
      <c r="A16" s="24"/>
      <c r="B16" s="25">
        <v>7194</v>
      </c>
      <c r="C16" s="29" t="s">
        <v>76</v>
      </c>
      <c r="D16" s="26">
        <f>SUM(D13)</f>
        <v>99</v>
      </c>
      <c r="E16" s="27" t="s">
        <v>23</v>
      </c>
      <c r="F16" s="26">
        <v>15.17</v>
      </c>
      <c r="G16" s="28">
        <f t="shared" si="0"/>
        <v>1501.83</v>
      </c>
      <c r="I16" t="s">
        <v>75</v>
      </c>
      <c r="J16">
        <v>4</v>
      </c>
      <c r="K16" s="69">
        <f>SUM(J16*16.2)</f>
        <v>64.8</v>
      </c>
    </row>
    <row r="17" spans="1:11" s="69" customFormat="1" ht="22.5">
      <c r="A17" s="68"/>
      <c r="B17" s="60">
        <v>4425</v>
      </c>
      <c r="C17" s="61" t="s">
        <v>55</v>
      </c>
      <c r="D17" s="62">
        <v>65</v>
      </c>
      <c r="E17" s="60" t="s">
        <v>31</v>
      </c>
      <c r="F17" s="62">
        <v>13.5</v>
      </c>
      <c r="G17" s="64">
        <f t="shared" si="0"/>
        <v>877.5</v>
      </c>
      <c r="I17" s="69" t="s">
        <v>78</v>
      </c>
      <c r="J17" s="69">
        <v>8</v>
      </c>
    </row>
    <row r="18" spans="1:11" ht="22.5">
      <c r="A18" s="24"/>
      <c r="B18" s="60">
        <v>4443</v>
      </c>
      <c r="C18" s="61" t="s">
        <v>56</v>
      </c>
      <c r="D18" s="62">
        <v>56</v>
      </c>
      <c r="E18" s="60" t="s">
        <v>31</v>
      </c>
      <c r="F18" s="62">
        <v>12.2</v>
      </c>
      <c r="G18" s="64">
        <f t="shared" si="0"/>
        <v>683.19999999999993</v>
      </c>
    </row>
    <row r="19" spans="1:11">
      <c r="A19" s="24"/>
      <c r="B19" s="25">
        <v>5061</v>
      </c>
      <c r="C19" s="29" t="s">
        <v>58</v>
      </c>
      <c r="D19" s="26">
        <v>16</v>
      </c>
      <c r="E19" s="25" t="s">
        <v>21</v>
      </c>
      <c r="F19" s="26">
        <v>6.5</v>
      </c>
      <c r="G19" s="28">
        <f t="shared" si="0"/>
        <v>104</v>
      </c>
      <c r="I19" t="s">
        <v>70</v>
      </c>
      <c r="J19">
        <f>SUM(D13*0.17)</f>
        <v>16.830000000000002</v>
      </c>
    </row>
    <row r="20" spans="1:11">
      <c r="A20" s="24"/>
      <c r="B20" s="25">
        <v>7219</v>
      </c>
      <c r="C20" s="29" t="s">
        <v>30</v>
      </c>
      <c r="D20" s="26">
        <v>10</v>
      </c>
      <c r="E20" s="25" t="s">
        <v>31</v>
      </c>
      <c r="F20" s="26">
        <v>29.67</v>
      </c>
      <c r="G20" s="64">
        <f t="shared" si="0"/>
        <v>296.70000000000005</v>
      </c>
      <c r="I20" s="69" t="s">
        <v>82</v>
      </c>
      <c r="J20">
        <v>7</v>
      </c>
      <c r="K20">
        <f>SUM(J20*2.5)</f>
        <v>17.5</v>
      </c>
    </row>
    <row r="21" spans="1:11">
      <c r="A21" s="24"/>
      <c r="B21" s="71">
        <v>4408</v>
      </c>
      <c r="C21" s="56" t="s">
        <v>62</v>
      </c>
      <c r="D21" s="72">
        <f>SUM(D13)</f>
        <v>99</v>
      </c>
      <c r="E21" s="71" t="s">
        <v>31</v>
      </c>
      <c r="F21" s="72">
        <v>1.27</v>
      </c>
      <c r="G21" s="73">
        <f t="shared" si="0"/>
        <v>125.73</v>
      </c>
      <c r="I21" t="s">
        <v>79</v>
      </c>
    </row>
    <row r="22" spans="1:11">
      <c r="A22" s="24"/>
      <c r="B22" s="25">
        <v>20247</v>
      </c>
      <c r="C22" s="29" t="s">
        <v>67</v>
      </c>
      <c r="D22" s="26">
        <v>1</v>
      </c>
      <c r="E22" s="27" t="s">
        <v>21</v>
      </c>
      <c r="F22" s="26">
        <v>8.1199999999999992</v>
      </c>
      <c r="G22" s="28">
        <f t="shared" si="0"/>
        <v>8.1199999999999992</v>
      </c>
    </row>
    <row r="23" spans="1:11">
      <c r="A23" s="24"/>
      <c r="B23" s="25">
        <v>11587</v>
      </c>
      <c r="C23" s="29" t="s">
        <v>32</v>
      </c>
      <c r="D23" s="26">
        <f>SUM(D13)</f>
        <v>99</v>
      </c>
      <c r="E23" s="27" t="s">
        <v>23</v>
      </c>
      <c r="F23" s="26">
        <v>25.54</v>
      </c>
      <c r="G23" s="28">
        <f t="shared" si="0"/>
        <v>2528.46</v>
      </c>
    </row>
    <row r="24" spans="1:11" ht="15.75" thickBot="1">
      <c r="A24" s="24"/>
      <c r="B24" s="47"/>
      <c r="C24" s="6"/>
      <c r="D24" s="31"/>
      <c r="E24" s="32"/>
      <c r="F24" s="33" t="s">
        <v>33</v>
      </c>
      <c r="G24" s="34">
        <f>SUM(G13:G23)</f>
        <v>6216.5399999999991</v>
      </c>
    </row>
    <row r="25" spans="1:11" ht="16.5" thickBot="1">
      <c r="A25" s="18">
        <v>3</v>
      </c>
      <c r="B25" s="19"/>
      <c r="C25" s="20" t="s">
        <v>47</v>
      </c>
      <c r="D25" s="21"/>
      <c r="E25" s="22"/>
      <c r="F25" s="21"/>
      <c r="G25" s="23"/>
    </row>
    <row r="26" spans="1:11">
      <c r="A26" s="24"/>
      <c r="B26" s="25">
        <v>3438</v>
      </c>
      <c r="C26" s="29" t="s">
        <v>64</v>
      </c>
      <c r="D26" s="26">
        <v>4</v>
      </c>
      <c r="E26" s="27" t="s">
        <v>23</v>
      </c>
      <c r="F26" s="26">
        <v>248.16</v>
      </c>
      <c r="G26" s="28">
        <f t="shared" ref="G26:G31" si="1">SUM(D26*F26)</f>
        <v>992.64</v>
      </c>
    </row>
    <row r="27" spans="1:11">
      <c r="A27" s="24"/>
      <c r="B27" s="25">
        <v>10554</v>
      </c>
      <c r="C27" s="29" t="s">
        <v>48</v>
      </c>
      <c r="D27" s="26">
        <v>3</v>
      </c>
      <c r="E27" s="27" t="s">
        <v>19</v>
      </c>
      <c r="F27" s="26">
        <v>52.23</v>
      </c>
      <c r="G27" s="28">
        <f t="shared" si="1"/>
        <v>156.69</v>
      </c>
    </row>
    <row r="28" spans="1:11" ht="22.5">
      <c r="A28" s="24"/>
      <c r="B28" s="60">
        <v>3090</v>
      </c>
      <c r="C28" s="61" t="s">
        <v>49</v>
      </c>
      <c r="D28" s="62">
        <f>SUM(D27*1)</f>
        <v>3</v>
      </c>
      <c r="E28" s="63" t="s">
        <v>19</v>
      </c>
      <c r="F28" s="62">
        <v>26.18</v>
      </c>
      <c r="G28" s="64">
        <f t="shared" si="1"/>
        <v>78.539999999999992</v>
      </c>
    </row>
    <row r="29" spans="1:11">
      <c r="A29" s="24"/>
      <c r="B29" s="25">
        <v>20241</v>
      </c>
      <c r="C29" s="30" t="s">
        <v>50</v>
      </c>
      <c r="D29" s="26">
        <f>SUM(D26)</f>
        <v>4</v>
      </c>
      <c r="E29" s="27" t="s">
        <v>51</v>
      </c>
      <c r="F29" s="62">
        <v>90.53</v>
      </c>
      <c r="G29" s="28">
        <f t="shared" si="1"/>
        <v>362.12</v>
      </c>
    </row>
    <row r="30" spans="1:11">
      <c r="A30" s="24"/>
      <c r="B30" s="25">
        <v>2425</v>
      </c>
      <c r="C30" s="30" t="s">
        <v>52</v>
      </c>
      <c r="D30" s="26">
        <f>SUM(D27*3)</f>
        <v>9</v>
      </c>
      <c r="E30" s="27" t="s">
        <v>19</v>
      </c>
      <c r="F30" s="26">
        <v>5.38</v>
      </c>
      <c r="G30" s="28">
        <f t="shared" si="1"/>
        <v>48.42</v>
      </c>
      <c r="I30" t="s">
        <v>88</v>
      </c>
      <c r="J30">
        <f>SUM(J39)*2*2.5*0.17</f>
        <v>22.1</v>
      </c>
    </row>
    <row r="31" spans="1:11">
      <c r="A31" s="24"/>
      <c r="B31" s="65">
        <v>72116</v>
      </c>
      <c r="C31" s="66" t="s">
        <v>53</v>
      </c>
      <c r="D31" s="26">
        <f>SUM(D26)</f>
        <v>4</v>
      </c>
      <c r="E31" s="67" t="s">
        <v>23</v>
      </c>
      <c r="F31" s="62">
        <v>56.75</v>
      </c>
      <c r="G31" s="28">
        <f t="shared" si="1"/>
        <v>227</v>
      </c>
    </row>
    <row r="32" spans="1:11" ht="15.75" thickBot="1">
      <c r="A32" s="24"/>
      <c r="B32" s="65"/>
      <c r="C32" s="66"/>
      <c r="D32" s="31"/>
      <c r="E32" s="32"/>
      <c r="F32" s="33" t="s">
        <v>33</v>
      </c>
      <c r="G32" s="34">
        <f>SUM(G26:G31)</f>
        <v>1865.4099999999999</v>
      </c>
    </row>
    <row r="33" spans="1:11" ht="16.5" thickBot="1">
      <c r="A33" s="18">
        <v>5</v>
      </c>
      <c r="B33" s="19"/>
      <c r="C33" s="20" t="s">
        <v>40</v>
      </c>
      <c r="D33" s="21"/>
      <c r="E33" s="22"/>
      <c r="F33" s="53"/>
      <c r="G33" s="23"/>
    </row>
    <row r="34" spans="1:11">
      <c r="A34" s="24"/>
      <c r="B34" s="25">
        <v>7288</v>
      </c>
      <c r="C34" s="29" t="s">
        <v>63</v>
      </c>
      <c r="D34" s="54">
        <v>36</v>
      </c>
      <c r="E34" s="25" t="s">
        <v>41</v>
      </c>
      <c r="F34" s="54">
        <v>20.350000000000001</v>
      </c>
      <c r="G34" s="28">
        <f>SUM(D34*F34)</f>
        <v>732.6</v>
      </c>
    </row>
    <row r="35" spans="1:11" ht="15.75" thickBot="1">
      <c r="A35" s="55"/>
      <c r="B35" s="47"/>
      <c r="C35" s="6"/>
      <c r="D35" s="31"/>
      <c r="E35" s="32"/>
      <c r="F35" s="33" t="s">
        <v>33</v>
      </c>
      <c r="G35" s="34">
        <f>SUM(G34:G34)</f>
        <v>732.6</v>
      </c>
    </row>
    <row r="36" spans="1:11" ht="16.5" thickBot="1">
      <c r="A36" s="18">
        <v>6</v>
      </c>
      <c r="B36" s="19"/>
      <c r="C36" s="20" t="s">
        <v>42</v>
      </c>
      <c r="D36" s="21"/>
      <c r="E36" s="22"/>
      <c r="F36" s="53"/>
      <c r="G36" s="23"/>
      <c r="J36">
        <v>7</v>
      </c>
    </row>
    <row r="37" spans="1:11">
      <c r="A37" s="55"/>
      <c r="B37" s="57"/>
      <c r="C37" s="58" t="s">
        <v>89</v>
      </c>
      <c r="D37" s="54">
        <v>2.5</v>
      </c>
      <c r="E37" s="57" t="s">
        <v>43</v>
      </c>
      <c r="F37" s="54"/>
      <c r="G37" s="28"/>
      <c r="I37" t="s">
        <v>83</v>
      </c>
      <c r="J37">
        <v>6</v>
      </c>
    </row>
    <row r="38" spans="1:11">
      <c r="A38" s="55"/>
      <c r="B38" s="25">
        <v>1379</v>
      </c>
      <c r="C38" s="29" t="s">
        <v>107</v>
      </c>
      <c r="D38" s="54">
        <v>350</v>
      </c>
      <c r="E38" s="27" t="s">
        <v>21</v>
      </c>
      <c r="F38" s="26">
        <v>0.48</v>
      </c>
      <c r="G38" s="28">
        <f>SUM(D38*F38)</f>
        <v>168</v>
      </c>
      <c r="J38">
        <v>0</v>
      </c>
    </row>
    <row r="39" spans="1:11">
      <c r="A39" s="55"/>
      <c r="B39" s="25">
        <v>370</v>
      </c>
      <c r="C39" s="30" t="s">
        <v>44</v>
      </c>
      <c r="D39" s="54">
        <v>2</v>
      </c>
      <c r="E39" s="27" t="s">
        <v>45</v>
      </c>
      <c r="F39" s="26">
        <v>73.25</v>
      </c>
      <c r="G39" s="28">
        <f t="shared" ref="G39:G40" si="2">SUM(D39*F39)</f>
        <v>146.5</v>
      </c>
      <c r="J39">
        <f>SUM(J36:J38)*2</f>
        <v>26</v>
      </c>
      <c r="K39">
        <f>SUM(J39*0.06)</f>
        <v>1.56</v>
      </c>
    </row>
    <row r="40" spans="1:11">
      <c r="A40" s="55"/>
      <c r="B40" s="25">
        <v>4718</v>
      </c>
      <c r="C40" s="30" t="s">
        <v>46</v>
      </c>
      <c r="D40" s="54">
        <v>2</v>
      </c>
      <c r="E40" s="27" t="s">
        <v>45</v>
      </c>
      <c r="F40" s="26">
        <v>75.75</v>
      </c>
      <c r="G40" s="28">
        <f t="shared" si="2"/>
        <v>151.5</v>
      </c>
      <c r="I40" t="s">
        <v>84</v>
      </c>
      <c r="J40">
        <v>15</v>
      </c>
      <c r="K40">
        <f>SUM(J40*0.06)</f>
        <v>0.89999999999999991</v>
      </c>
    </row>
    <row r="41" spans="1:11" ht="15.75" thickBot="1">
      <c r="A41" s="55"/>
      <c r="B41" s="47"/>
      <c r="C41" s="6"/>
      <c r="D41" s="59"/>
      <c r="E41" s="32"/>
      <c r="F41" s="33" t="s">
        <v>33</v>
      </c>
      <c r="G41" s="34">
        <f>SUM(G38:G40)</f>
        <v>466</v>
      </c>
      <c r="I41" t="s">
        <v>85</v>
      </c>
      <c r="K41">
        <f>SUM(K39:K40)</f>
        <v>2.46</v>
      </c>
    </row>
    <row r="42" spans="1:11" ht="16.5" thickBot="1">
      <c r="A42" s="35"/>
      <c r="B42" s="36"/>
      <c r="C42" s="37"/>
      <c r="D42" s="21"/>
      <c r="E42" s="80" t="s">
        <v>34</v>
      </c>
      <c r="F42" s="85">
        <f>SUM(G24+G32+G35+G41)</f>
        <v>9280.5499999999993</v>
      </c>
      <c r="G42" s="86"/>
      <c r="I42" t="s">
        <v>86</v>
      </c>
      <c r="J42">
        <f>SUM(K41*139)</f>
        <v>341.94</v>
      </c>
    </row>
    <row r="43" spans="1:11">
      <c r="A43" s="40" t="s">
        <v>35</v>
      </c>
      <c r="B43" s="41"/>
      <c r="C43" s="41"/>
      <c r="E43" s="42"/>
      <c r="I43" t="s">
        <v>87</v>
      </c>
      <c r="J43">
        <f>SUM(K41*0.8)</f>
        <v>1.968</v>
      </c>
    </row>
    <row r="44" spans="1:11" ht="15.75" thickBot="1">
      <c r="A44" s="87" t="s">
        <v>36</v>
      </c>
      <c r="B44" s="87"/>
      <c r="C44" s="87"/>
      <c r="D44" s="87"/>
      <c r="E44" s="87"/>
    </row>
    <row r="45" spans="1:11">
      <c r="A45" s="43"/>
      <c r="B45" s="44"/>
      <c r="C45" s="2"/>
      <c r="D45" s="2"/>
      <c r="E45" s="45"/>
      <c r="F45" s="2"/>
      <c r="G45" s="4"/>
    </row>
    <row r="46" spans="1:11">
      <c r="A46" s="46"/>
      <c r="B46" s="47"/>
      <c r="C46" s="6"/>
      <c r="D46" s="6"/>
      <c r="E46" s="48"/>
      <c r="F46" s="6"/>
      <c r="G46" s="8"/>
    </row>
    <row r="47" spans="1:11">
      <c r="A47" s="46"/>
      <c r="B47" s="47"/>
      <c r="C47" s="6"/>
      <c r="D47" s="6"/>
      <c r="E47" s="48"/>
      <c r="F47" s="6"/>
      <c r="G47" s="8"/>
    </row>
    <row r="48" spans="1:11">
      <c r="A48" s="46"/>
      <c r="B48" s="49" t="s">
        <v>92</v>
      </c>
      <c r="C48" s="6"/>
      <c r="D48" s="6" t="s">
        <v>38</v>
      </c>
      <c r="E48" s="48"/>
      <c r="F48" s="6"/>
      <c r="G48" s="8"/>
    </row>
    <row r="49" spans="1:7">
      <c r="A49" s="46"/>
      <c r="B49" s="47"/>
      <c r="C49" s="6"/>
      <c r="D49" s="6" t="s">
        <v>39</v>
      </c>
      <c r="E49" s="48"/>
      <c r="F49" s="6"/>
      <c r="G49" s="8"/>
    </row>
    <row r="50" spans="1:7" ht="15.75" thickBot="1">
      <c r="A50" s="50"/>
      <c r="B50" s="51"/>
      <c r="C50" s="11"/>
      <c r="D50" s="11"/>
      <c r="E50" s="52"/>
      <c r="F50" s="11"/>
      <c r="G50" s="12"/>
    </row>
  </sheetData>
  <mergeCells count="2">
    <mergeCell ref="F42:G42"/>
    <mergeCell ref="A44:E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56"/>
  <sheetViews>
    <sheetView topLeftCell="A21" zoomScale="90" zoomScaleNormal="90" workbookViewId="0">
      <selection activeCell="C45" sqref="C4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116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14</v>
      </c>
    </row>
    <row r="13" spans="1:10">
      <c r="A13" s="24"/>
      <c r="B13" s="25"/>
      <c r="C13" t="s">
        <v>117</v>
      </c>
      <c r="D13" s="26">
        <v>14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70</v>
      </c>
      <c r="E14" s="27" t="s">
        <v>19</v>
      </c>
      <c r="F14" s="26">
        <v>11.66</v>
      </c>
      <c r="G14" s="28">
        <f>SUM(D14*F14)</f>
        <v>816.2</v>
      </c>
      <c r="I14" t="s">
        <v>69</v>
      </c>
      <c r="J14">
        <f>SUM(J12*J13)</f>
        <v>42</v>
      </c>
    </row>
    <row r="15" spans="1:10">
      <c r="A15" s="24"/>
      <c r="B15" s="25">
        <v>5061</v>
      </c>
      <c r="C15" s="29" t="s">
        <v>111</v>
      </c>
      <c r="D15" s="26">
        <v>7</v>
      </c>
      <c r="E15" s="27" t="s">
        <v>21</v>
      </c>
      <c r="F15" s="26">
        <v>6.5</v>
      </c>
      <c r="G15" s="28">
        <f t="shared" ref="G15:G17" si="0">SUM(D15*F15)</f>
        <v>45.5</v>
      </c>
      <c r="I15" t="s">
        <v>70</v>
      </c>
      <c r="J15">
        <f>SUM(J14*0.17)</f>
        <v>7.1400000000000006</v>
      </c>
    </row>
    <row r="16" spans="1:10">
      <c r="A16" s="24"/>
      <c r="B16" s="25">
        <v>3283</v>
      </c>
      <c r="C16" s="29" t="s">
        <v>22</v>
      </c>
      <c r="D16" s="26">
        <v>29</v>
      </c>
      <c r="E16" s="27" t="s">
        <v>23</v>
      </c>
      <c r="F16" s="26">
        <v>10.43</v>
      </c>
      <c r="G16" s="28">
        <f t="shared" si="0"/>
        <v>302.46999999999997</v>
      </c>
      <c r="I16" t="s">
        <v>71</v>
      </c>
      <c r="J16">
        <f>SUM(J14*0.7)</f>
        <v>29.4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15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14</v>
      </c>
      <c r="E19" s="27" t="s">
        <v>27</v>
      </c>
      <c r="F19" s="26">
        <v>0.1</v>
      </c>
      <c r="G19" s="28">
        <f t="shared" ref="G19:G29" si="1">SUM(D19*F19)</f>
        <v>1.4000000000000001</v>
      </c>
      <c r="I19" t="s">
        <v>73</v>
      </c>
      <c r="J19">
        <f>SUM(D18*1.42)</f>
        <v>21.299999999999997</v>
      </c>
    </row>
    <row r="20" spans="1:11">
      <c r="A20" s="24"/>
      <c r="B20" s="25">
        <v>4299</v>
      </c>
      <c r="C20" s="30" t="s">
        <v>28</v>
      </c>
      <c r="D20" s="26">
        <f>SUM(D19)</f>
        <v>14</v>
      </c>
      <c r="E20" s="27" t="s">
        <v>27</v>
      </c>
      <c r="F20" s="26">
        <v>0.55000000000000004</v>
      </c>
      <c r="G20" s="28">
        <f t="shared" si="1"/>
        <v>7.7000000000000011</v>
      </c>
      <c r="I20" t="s">
        <v>74</v>
      </c>
      <c r="J20">
        <f>SUM(J19)</f>
        <v>21.299999999999997</v>
      </c>
    </row>
    <row r="21" spans="1:11">
      <c r="A21" s="24"/>
      <c r="B21" s="25">
        <v>7194</v>
      </c>
      <c r="C21" s="29" t="s">
        <v>76</v>
      </c>
      <c r="D21" s="26">
        <f>SUM(D18)</f>
        <v>15</v>
      </c>
      <c r="E21" s="27" t="s">
        <v>23</v>
      </c>
      <c r="F21" s="26">
        <v>15.17</v>
      </c>
      <c r="G21" s="28">
        <f t="shared" si="1"/>
        <v>227.55</v>
      </c>
      <c r="I21" t="s">
        <v>75</v>
      </c>
      <c r="J21">
        <v>2</v>
      </c>
      <c r="K21" s="69">
        <f>SUM(J21*16.2)</f>
        <v>32.4</v>
      </c>
    </row>
    <row r="22" spans="1:11" s="69" customFormat="1" ht="22.5">
      <c r="A22" s="68"/>
      <c r="B22" s="60">
        <v>4425</v>
      </c>
      <c r="C22" s="61" t="s">
        <v>55</v>
      </c>
      <c r="D22" s="62">
        <v>32</v>
      </c>
      <c r="E22" s="60" t="s">
        <v>31</v>
      </c>
      <c r="F22" s="62">
        <v>13.5</v>
      </c>
      <c r="G22" s="64">
        <f t="shared" si="1"/>
        <v>432</v>
      </c>
      <c r="I22" s="69" t="s">
        <v>78</v>
      </c>
      <c r="J22" s="69">
        <v>4</v>
      </c>
    </row>
    <row r="23" spans="1:11" ht="22.5">
      <c r="A23" s="24"/>
      <c r="B23" s="60">
        <v>4443</v>
      </c>
      <c r="C23" s="61" t="s">
        <v>56</v>
      </c>
      <c r="D23" s="62">
        <v>8</v>
      </c>
      <c r="E23" s="60" t="s">
        <v>31</v>
      </c>
      <c r="F23" s="62">
        <v>12.2</v>
      </c>
      <c r="G23" s="64">
        <f t="shared" si="1"/>
        <v>97.6</v>
      </c>
    </row>
    <row r="24" spans="1:11">
      <c r="A24" s="24"/>
      <c r="B24" s="25">
        <v>7219</v>
      </c>
      <c r="C24" s="29" t="s">
        <v>30</v>
      </c>
      <c r="D24" s="26">
        <v>11</v>
      </c>
      <c r="E24" s="25" t="s">
        <v>31</v>
      </c>
      <c r="F24" s="26">
        <v>29.67</v>
      </c>
      <c r="G24" s="64">
        <f t="shared" si="1"/>
        <v>326.37</v>
      </c>
    </row>
    <row r="25" spans="1:11">
      <c r="A25" s="24"/>
      <c r="B25" s="25">
        <v>5061</v>
      </c>
      <c r="C25" s="29" t="s">
        <v>58</v>
      </c>
      <c r="D25" s="26">
        <v>2</v>
      </c>
      <c r="E25" s="25" t="s">
        <v>21</v>
      </c>
      <c r="F25" s="26">
        <v>6.5</v>
      </c>
      <c r="G25" s="28">
        <f t="shared" si="1"/>
        <v>13</v>
      </c>
      <c r="I25" t="s">
        <v>70</v>
      </c>
      <c r="J25">
        <f>SUM(D18*0.17)</f>
        <v>2.5500000000000003</v>
      </c>
    </row>
    <row r="26" spans="1:11" ht="22.5">
      <c r="A26" s="24"/>
      <c r="B26" s="71">
        <v>20211</v>
      </c>
      <c r="C26" s="61" t="s">
        <v>61</v>
      </c>
      <c r="D26" s="72">
        <v>12.5</v>
      </c>
      <c r="E26" s="71" t="s">
        <v>31</v>
      </c>
      <c r="F26" s="72">
        <v>29.5</v>
      </c>
      <c r="G26" s="73">
        <f t="shared" si="1"/>
        <v>368.75</v>
      </c>
      <c r="I26" s="69" t="s">
        <v>82</v>
      </c>
      <c r="J26">
        <v>5</v>
      </c>
      <c r="K26">
        <f>SUM(J26*2.5)</f>
        <v>12.5</v>
      </c>
    </row>
    <row r="27" spans="1:11">
      <c r="A27" s="24"/>
      <c r="B27" s="71">
        <v>4408</v>
      </c>
      <c r="C27" s="56" t="s">
        <v>62</v>
      </c>
      <c r="D27" s="72">
        <v>64</v>
      </c>
      <c r="E27" s="71" t="s">
        <v>31</v>
      </c>
      <c r="F27" s="72">
        <v>1.27</v>
      </c>
      <c r="G27" s="73">
        <f t="shared" si="1"/>
        <v>81.28</v>
      </c>
      <c r="I27" t="s">
        <v>79</v>
      </c>
    </row>
    <row r="28" spans="1:11">
      <c r="A28" s="24"/>
      <c r="B28" s="25">
        <v>20247</v>
      </c>
      <c r="C28" s="29" t="s">
        <v>118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v>64</v>
      </c>
      <c r="E29" s="27" t="s">
        <v>23</v>
      </c>
      <c r="F29" s="26">
        <v>25.54</v>
      </c>
      <c r="G29" s="28">
        <f t="shared" si="1"/>
        <v>1634.56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4369.38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4</v>
      </c>
      <c r="E32" s="27" t="s">
        <v>23</v>
      </c>
      <c r="F32" s="26">
        <v>248.16</v>
      </c>
      <c r="G32" s="28">
        <f t="shared" ref="G32:G37" si="2">SUM(D32*F32)</f>
        <v>992.64</v>
      </c>
    </row>
    <row r="33" spans="1:11">
      <c r="A33" s="24"/>
      <c r="B33" s="25">
        <v>10554</v>
      </c>
      <c r="C33" s="29" t="s">
        <v>48</v>
      </c>
      <c r="D33" s="26">
        <v>2</v>
      </c>
      <c r="E33" s="27" t="s">
        <v>19</v>
      </c>
      <c r="F33" s="26">
        <v>52.23</v>
      </c>
      <c r="G33" s="28">
        <f t="shared" si="2"/>
        <v>104.46</v>
      </c>
    </row>
    <row r="34" spans="1:11" ht="22.5">
      <c r="A34" s="24"/>
      <c r="B34" s="60">
        <v>3090</v>
      </c>
      <c r="C34" s="61" t="s">
        <v>49</v>
      </c>
      <c r="D34" s="62">
        <f>SUM(D33*1)</f>
        <v>2</v>
      </c>
      <c r="E34" s="63" t="s">
        <v>19</v>
      </c>
      <c r="F34" s="62">
        <v>26.18</v>
      </c>
      <c r="G34" s="64">
        <f t="shared" si="2"/>
        <v>52.36</v>
      </c>
    </row>
    <row r="35" spans="1:11">
      <c r="A35" s="24"/>
      <c r="B35" s="25">
        <v>20241</v>
      </c>
      <c r="C35" s="30" t="s">
        <v>50</v>
      </c>
      <c r="D35" s="26">
        <f>SUM(D32)</f>
        <v>4</v>
      </c>
      <c r="E35" s="27" t="s">
        <v>51</v>
      </c>
      <c r="F35" s="62">
        <v>90.53</v>
      </c>
      <c r="G35" s="28">
        <f t="shared" si="2"/>
        <v>362.12</v>
      </c>
    </row>
    <row r="36" spans="1:11">
      <c r="A36" s="24"/>
      <c r="B36" s="25">
        <v>2425</v>
      </c>
      <c r="C36" s="30" t="s">
        <v>52</v>
      </c>
      <c r="D36" s="26">
        <f>SUM(D33*3)</f>
        <v>6</v>
      </c>
      <c r="E36" s="27" t="s">
        <v>19</v>
      </c>
      <c r="F36" s="26">
        <v>5.38</v>
      </c>
      <c r="G36" s="28">
        <f t="shared" si="2"/>
        <v>32.28</v>
      </c>
      <c r="I36" t="s">
        <v>88</v>
      </c>
      <c r="J36">
        <f>SUM(J45)*2*2.5*0.17</f>
        <v>23.8</v>
      </c>
    </row>
    <row r="37" spans="1:11">
      <c r="A37" s="24"/>
      <c r="B37" s="65">
        <v>72116</v>
      </c>
      <c r="C37" s="66" t="s">
        <v>53</v>
      </c>
      <c r="D37" s="26">
        <f>SUM(D32)</f>
        <v>4</v>
      </c>
      <c r="E37" s="67" t="s">
        <v>23</v>
      </c>
      <c r="F37" s="62">
        <v>56.75</v>
      </c>
      <c r="G37" s="28">
        <f t="shared" si="2"/>
        <v>227</v>
      </c>
    </row>
    <row r="38" spans="1:11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1770.86</v>
      </c>
    </row>
    <row r="39" spans="1:11" ht="16.5" thickBot="1">
      <c r="A39" s="18">
        <v>5</v>
      </c>
      <c r="B39" s="19"/>
      <c r="C39" s="20" t="s">
        <v>40</v>
      </c>
      <c r="D39" s="21"/>
      <c r="E39" s="22"/>
      <c r="F39" s="53"/>
      <c r="G39" s="23"/>
    </row>
    <row r="40" spans="1:11">
      <c r="A40" s="24"/>
      <c r="B40" s="25">
        <v>7288</v>
      </c>
      <c r="C40" s="29" t="s">
        <v>63</v>
      </c>
      <c r="D40" s="54">
        <v>28.8</v>
      </c>
      <c r="E40" s="25" t="s">
        <v>41</v>
      </c>
      <c r="F40" s="54">
        <v>20.350000000000001</v>
      </c>
      <c r="G40" s="28">
        <f>SUM(D40*F40)</f>
        <v>586.08000000000004</v>
      </c>
    </row>
    <row r="41" spans="1:11" ht="15.75" thickBot="1">
      <c r="A41" s="55"/>
      <c r="B41" s="47"/>
      <c r="C41" s="6"/>
      <c r="D41" s="31"/>
      <c r="E41" s="32"/>
      <c r="F41" s="33" t="s">
        <v>33</v>
      </c>
      <c r="G41" s="34">
        <f>SUM(G40:G40)</f>
        <v>586.08000000000004</v>
      </c>
    </row>
    <row r="42" spans="1:11" ht="16.5" thickBot="1">
      <c r="A42" s="18">
        <v>6</v>
      </c>
      <c r="B42" s="19"/>
      <c r="C42" s="20" t="s">
        <v>42</v>
      </c>
      <c r="D42" s="21"/>
      <c r="E42" s="22"/>
      <c r="F42" s="53"/>
      <c r="G42" s="23"/>
      <c r="J42">
        <v>5</v>
      </c>
    </row>
    <row r="43" spans="1:11">
      <c r="A43" s="55"/>
      <c r="B43" s="57"/>
      <c r="C43" s="58" t="s">
        <v>89</v>
      </c>
      <c r="D43" s="54">
        <v>2.2999999999999998</v>
      </c>
      <c r="E43" s="57" t="s">
        <v>43</v>
      </c>
      <c r="F43" s="54"/>
      <c r="G43" s="28"/>
      <c r="I43" t="s">
        <v>83</v>
      </c>
      <c r="J43">
        <v>7</v>
      </c>
    </row>
    <row r="44" spans="1:11">
      <c r="A44" s="55"/>
      <c r="B44" s="25">
        <v>1379</v>
      </c>
      <c r="C44" s="29" t="s">
        <v>107</v>
      </c>
      <c r="D44" s="54">
        <v>300</v>
      </c>
      <c r="E44" s="27" t="s">
        <v>21</v>
      </c>
      <c r="F44" s="26">
        <v>0.48</v>
      </c>
      <c r="G44" s="28">
        <f>SUM(D44*F44)</f>
        <v>144</v>
      </c>
      <c r="J44">
        <v>2</v>
      </c>
    </row>
    <row r="45" spans="1:11">
      <c r="A45" s="55"/>
      <c r="B45" s="25">
        <v>370</v>
      </c>
      <c r="C45" s="30" t="s">
        <v>44</v>
      </c>
      <c r="D45" s="54">
        <v>2</v>
      </c>
      <c r="E45" s="27" t="s">
        <v>45</v>
      </c>
      <c r="F45" s="26">
        <v>73.25</v>
      </c>
      <c r="G45" s="28">
        <f t="shared" ref="G45:G46" si="3">SUM(D45*F45)</f>
        <v>146.5</v>
      </c>
      <c r="J45">
        <f>SUM(J42:J44)*2</f>
        <v>28</v>
      </c>
      <c r="K45">
        <f>SUM(J45*0.06)</f>
        <v>1.68</v>
      </c>
    </row>
    <row r="46" spans="1:11">
      <c r="A46" s="55"/>
      <c r="B46" s="25">
        <v>4718</v>
      </c>
      <c r="C46" s="30" t="s">
        <v>46</v>
      </c>
      <c r="D46" s="54">
        <v>2</v>
      </c>
      <c r="E46" s="27" t="s">
        <v>45</v>
      </c>
      <c r="F46" s="26">
        <v>75.75</v>
      </c>
      <c r="G46" s="28">
        <f t="shared" si="3"/>
        <v>151.5</v>
      </c>
      <c r="I46" t="s">
        <v>84</v>
      </c>
      <c r="J46">
        <v>10</v>
      </c>
      <c r="K46">
        <f>SUM(J46*0.06)</f>
        <v>0.6</v>
      </c>
    </row>
    <row r="47" spans="1:11" ht="15.75" thickBot="1">
      <c r="A47" s="55"/>
      <c r="B47" s="47"/>
      <c r="C47" s="6"/>
      <c r="D47" s="59"/>
      <c r="E47" s="32"/>
      <c r="F47" s="33" t="s">
        <v>33</v>
      </c>
      <c r="G47" s="34">
        <f>SUM(G44:G46)</f>
        <v>442</v>
      </c>
      <c r="I47" t="s">
        <v>85</v>
      </c>
      <c r="K47">
        <f>SUM(K45:K46)</f>
        <v>2.2799999999999998</v>
      </c>
    </row>
    <row r="48" spans="1:11" ht="16.5" thickBot="1">
      <c r="A48" s="35"/>
      <c r="B48" s="36"/>
      <c r="C48" s="37"/>
      <c r="D48" s="21"/>
      <c r="E48" s="80" t="s">
        <v>34</v>
      </c>
      <c r="F48" s="85">
        <f>SUM(G30+G38+G41+G47)</f>
        <v>7168.32</v>
      </c>
      <c r="G48" s="86"/>
      <c r="I48" t="s">
        <v>86</v>
      </c>
      <c r="J48">
        <f>SUM(K47*139)</f>
        <v>316.91999999999996</v>
      </c>
    </row>
    <row r="49" spans="1:10">
      <c r="A49" s="40" t="s">
        <v>35</v>
      </c>
      <c r="B49" s="41"/>
      <c r="C49" s="41"/>
      <c r="E49" s="42"/>
      <c r="I49" t="s">
        <v>87</v>
      </c>
      <c r="J49">
        <f>SUM(K47*0.8)</f>
        <v>1.8239999999999998</v>
      </c>
    </row>
    <row r="50" spans="1:10" ht="15.75" thickBot="1">
      <c r="A50" s="87" t="s">
        <v>36</v>
      </c>
      <c r="B50" s="87"/>
      <c r="C50" s="87"/>
      <c r="D50" s="87"/>
      <c r="E50" s="87"/>
    </row>
    <row r="51" spans="1:10">
      <c r="A51" s="43"/>
      <c r="B51" s="44"/>
      <c r="C51" s="2"/>
      <c r="D51" s="2"/>
      <c r="E51" s="45"/>
      <c r="F51" s="2"/>
      <c r="G51" s="4"/>
    </row>
    <row r="52" spans="1:10">
      <c r="A52" s="46"/>
      <c r="B52" s="47"/>
      <c r="C52" s="6"/>
      <c r="D52" s="6"/>
      <c r="E52" s="48"/>
      <c r="F52" s="6"/>
      <c r="G52" s="8"/>
    </row>
    <row r="53" spans="1:10">
      <c r="A53" s="46"/>
      <c r="B53" s="47"/>
      <c r="C53" s="6"/>
      <c r="D53" s="6"/>
      <c r="E53" s="48"/>
      <c r="F53" s="6"/>
      <c r="G53" s="8"/>
    </row>
    <row r="54" spans="1:10">
      <c r="A54" s="46"/>
      <c r="B54" s="49" t="s">
        <v>92</v>
      </c>
      <c r="C54" s="6"/>
      <c r="D54" s="6" t="s">
        <v>38</v>
      </c>
      <c r="E54" s="48"/>
      <c r="F54" s="6"/>
      <c r="G54" s="8"/>
    </row>
    <row r="55" spans="1:10">
      <c r="A55" s="46"/>
      <c r="B55" s="47"/>
      <c r="C55" s="6"/>
      <c r="D55" s="6" t="s">
        <v>39</v>
      </c>
      <c r="E55" s="48"/>
      <c r="F55" s="6"/>
      <c r="G55" s="8"/>
    </row>
    <row r="56" spans="1:10" ht="15.75" thickBot="1">
      <c r="A56" s="50"/>
      <c r="B56" s="51"/>
      <c r="C56" s="11"/>
      <c r="D56" s="11"/>
      <c r="E56" s="52"/>
      <c r="F56" s="11"/>
      <c r="G56" s="12"/>
    </row>
  </sheetData>
  <mergeCells count="2">
    <mergeCell ref="F48:G48"/>
    <mergeCell ref="A50:E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6"/>
  <sheetViews>
    <sheetView topLeftCell="A24" zoomScale="90" zoomScaleNormal="90" workbookViewId="0">
      <selection activeCell="C43" sqref="C43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119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11</v>
      </c>
    </row>
    <row r="13" spans="1:10">
      <c r="A13" s="24"/>
      <c r="B13" s="25"/>
      <c r="C13" t="s">
        <v>120</v>
      </c>
      <c r="D13" s="26">
        <v>11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55</v>
      </c>
      <c r="E14" s="27" t="s">
        <v>19</v>
      </c>
      <c r="F14" s="26">
        <v>11.66</v>
      </c>
      <c r="G14" s="28">
        <f>SUM(D14*F14)</f>
        <v>641.29999999999995</v>
      </c>
      <c r="I14" t="s">
        <v>69</v>
      </c>
      <c r="J14">
        <f>SUM(J12*J13)</f>
        <v>33</v>
      </c>
    </row>
    <row r="15" spans="1:10">
      <c r="A15" s="24"/>
      <c r="B15" s="25">
        <v>5061</v>
      </c>
      <c r="C15" s="29" t="s">
        <v>111</v>
      </c>
      <c r="D15" s="26">
        <v>5</v>
      </c>
      <c r="E15" s="27" t="s">
        <v>21</v>
      </c>
      <c r="F15" s="26">
        <v>6.5</v>
      </c>
      <c r="G15" s="28">
        <f t="shared" ref="G15:G17" si="0">SUM(D15*F15)</f>
        <v>32.5</v>
      </c>
      <c r="I15" t="s">
        <v>70</v>
      </c>
      <c r="J15">
        <f>SUM(J14*0.17)</f>
        <v>5.61</v>
      </c>
    </row>
    <row r="16" spans="1:10">
      <c r="A16" s="24"/>
      <c r="B16" s="25">
        <v>3283</v>
      </c>
      <c r="C16" s="29" t="s">
        <v>22</v>
      </c>
      <c r="D16" s="26">
        <v>58</v>
      </c>
      <c r="E16" s="27" t="s">
        <v>23</v>
      </c>
      <c r="F16" s="26">
        <v>10.43</v>
      </c>
      <c r="G16" s="28">
        <f t="shared" si="0"/>
        <v>604.93999999999994</v>
      </c>
      <c r="I16" t="s">
        <v>71</v>
      </c>
      <c r="J16">
        <f>SUM(J14*0.7)</f>
        <v>23.099999999999998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77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100</v>
      </c>
      <c r="E19" s="27" t="s">
        <v>27</v>
      </c>
      <c r="F19" s="26">
        <v>0.1</v>
      </c>
      <c r="G19" s="28">
        <f t="shared" ref="G19:G29" si="1">SUM(D19*F19)</f>
        <v>10</v>
      </c>
      <c r="I19" t="s">
        <v>73</v>
      </c>
      <c r="J19">
        <f>SUM(D18*1.42)</f>
        <v>109.33999999999999</v>
      </c>
    </row>
    <row r="20" spans="1:11">
      <c r="A20" s="24"/>
      <c r="B20" s="25">
        <v>4299</v>
      </c>
      <c r="C20" s="30" t="s">
        <v>28</v>
      </c>
      <c r="D20" s="26">
        <f>SUM(D19)</f>
        <v>100</v>
      </c>
      <c r="E20" s="27" t="s">
        <v>27</v>
      </c>
      <c r="F20" s="26">
        <v>0.55000000000000004</v>
      </c>
      <c r="G20" s="28">
        <f t="shared" si="1"/>
        <v>55.000000000000007</v>
      </c>
      <c r="I20" t="s">
        <v>74</v>
      </c>
      <c r="J20">
        <f>SUM(J19)</f>
        <v>109.33999999999999</v>
      </c>
    </row>
    <row r="21" spans="1:11">
      <c r="A21" s="24"/>
      <c r="B21" s="25">
        <v>7194</v>
      </c>
      <c r="C21" s="29" t="s">
        <v>76</v>
      </c>
      <c r="D21" s="26">
        <f>SUM(D18)</f>
        <v>77</v>
      </c>
      <c r="E21" s="27" t="s">
        <v>23</v>
      </c>
      <c r="F21" s="26">
        <v>15.17</v>
      </c>
      <c r="G21" s="28">
        <f t="shared" si="1"/>
        <v>1168.0899999999999</v>
      </c>
      <c r="I21" t="s">
        <v>75</v>
      </c>
      <c r="J21">
        <v>4</v>
      </c>
      <c r="K21" s="69">
        <f>SUM(J21*16.2)</f>
        <v>64.8</v>
      </c>
    </row>
    <row r="22" spans="1:11" s="69" customFormat="1" ht="22.5">
      <c r="A22" s="68"/>
      <c r="B22" s="60">
        <v>4425</v>
      </c>
      <c r="C22" s="61" t="s">
        <v>55</v>
      </c>
      <c r="D22" s="62">
        <v>65</v>
      </c>
      <c r="E22" s="60" t="s">
        <v>31</v>
      </c>
      <c r="F22" s="62">
        <v>13.5</v>
      </c>
      <c r="G22" s="64">
        <f t="shared" si="1"/>
        <v>877.5</v>
      </c>
      <c r="I22" s="69" t="s">
        <v>78</v>
      </c>
      <c r="J22" s="69">
        <v>6</v>
      </c>
    </row>
    <row r="23" spans="1:11" ht="22.5">
      <c r="A23" s="24"/>
      <c r="B23" s="60">
        <v>4443</v>
      </c>
      <c r="C23" s="61" t="s">
        <v>56</v>
      </c>
      <c r="D23" s="62">
        <v>66</v>
      </c>
      <c r="E23" s="60" t="s">
        <v>31</v>
      </c>
      <c r="F23" s="62">
        <v>12.2</v>
      </c>
      <c r="G23" s="64">
        <f t="shared" si="1"/>
        <v>805.19999999999993</v>
      </c>
    </row>
    <row r="24" spans="1:11">
      <c r="A24" s="24"/>
      <c r="B24" s="25">
        <v>7219</v>
      </c>
      <c r="C24" s="29" t="s">
        <v>30</v>
      </c>
      <c r="D24" s="26">
        <v>11</v>
      </c>
      <c r="E24" s="25" t="s">
        <v>31</v>
      </c>
      <c r="F24" s="26">
        <v>29.67</v>
      </c>
      <c r="G24" s="64">
        <f t="shared" si="1"/>
        <v>326.37</v>
      </c>
    </row>
    <row r="25" spans="1:11">
      <c r="A25" s="24"/>
      <c r="B25" s="25">
        <v>5061</v>
      </c>
      <c r="C25" s="29" t="s">
        <v>58</v>
      </c>
      <c r="D25" s="26">
        <v>13</v>
      </c>
      <c r="E25" s="25" t="s">
        <v>21</v>
      </c>
      <c r="F25" s="26">
        <v>6.5</v>
      </c>
      <c r="G25" s="28">
        <f t="shared" si="1"/>
        <v>84.5</v>
      </c>
      <c r="I25" t="s">
        <v>70</v>
      </c>
      <c r="J25">
        <f>SUM(D18*0.17)</f>
        <v>13.090000000000002</v>
      </c>
    </row>
    <row r="26" spans="1:11" ht="22.5">
      <c r="A26" s="24"/>
      <c r="B26" s="71">
        <v>20211</v>
      </c>
      <c r="C26" s="61" t="s">
        <v>61</v>
      </c>
      <c r="D26" s="72">
        <v>15</v>
      </c>
      <c r="E26" s="71" t="s">
        <v>31</v>
      </c>
      <c r="F26" s="72">
        <v>29.5</v>
      </c>
      <c r="G26" s="73">
        <f t="shared" si="1"/>
        <v>442.5</v>
      </c>
      <c r="I26" s="69" t="s">
        <v>82</v>
      </c>
      <c r="J26">
        <v>6</v>
      </c>
      <c r="K26">
        <f>SUM(J26*2.5)</f>
        <v>15</v>
      </c>
    </row>
    <row r="27" spans="1:11">
      <c r="A27" s="24"/>
      <c r="B27" s="71">
        <v>4408</v>
      </c>
      <c r="C27" s="56" t="s">
        <v>62</v>
      </c>
      <c r="D27" s="72">
        <f>SUM(D18)</f>
        <v>77</v>
      </c>
      <c r="E27" s="71" t="s">
        <v>31</v>
      </c>
      <c r="F27" s="72">
        <v>1.27</v>
      </c>
      <c r="G27" s="73">
        <f t="shared" si="1"/>
        <v>97.79</v>
      </c>
      <c r="I27" t="s">
        <v>79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f>SUM(D18)</f>
        <v>77</v>
      </c>
      <c r="E29" s="27" t="s">
        <v>23</v>
      </c>
      <c r="F29" s="26">
        <v>25.54</v>
      </c>
      <c r="G29" s="28">
        <f t="shared" si="1"/>
        <v>1966.58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7127.2699999999995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4</v>
      </c>
      <c r="E32" s="27" t="s">
        <v>23</v>
      </c>
      <c r="F32" s="26">
        <v>248.16</v>
      </c>
      <c r="G32" s="28">
        <f t="shared" ref="G32:G37" si="2">SUM(D32*F32)</f>
        <v>992.64</v>
      </c>
    </row>
    <row r="33" spans="1:11">
      <c r="A33" s="24"/>
      <c r="B33" s="25">
        <v>10554</v>
      </c>
      <c r="C33" s="29" t="s">
        <v>48</v>
      </c>
      <c r="D33" s="26">
        <v>2</v>
      </c>
      <c r="E33" s="27" t="s">
        <v>19</v>
      </c>
      <c r="F33" s="26">
        <v>52.23</v>
      </c>
      <c r="G33" s="28">
        <f t="shared" si="2"/>
        <v>104.46</v>
      </c>
    </row>
    <row r="34" spans="1:11" ht="22.5">
      <c r="A34" s="24"/>
      <c r="B34" s="60">
        <v>3090</v>
      </c>
      <c r="C34" s="61" t="s">
        <v>49</v>
      </c>
      <c r="D34" s="62">
        <f>SUM(D33*1)</f>
        <v>2</v>
      </c>
      <c r="E34" s="63" t="s">
        <v>19</v>
      </c>
      <c r="F34" s="62">
        <v>26.18</v>
      </c>
      <c r="G34" s="64">
        <f t="shared" si="2"/>
        <v>52.36</v>
      </c>
    </row>
    <row r="35" spans="1:11">
      <c r="A35" s="24"/>
      <c r="B35" s="25">
        <v>20241</v>
      </c>
      <c r="C35" s="30" t="s">
        <v>50</v>
      </c>
      <c r="D35" s="26">
        <f>SUM(D32)</f>
        <v>4</v>
      </c>
      <c r="E35" s="27" t="s">
        <v>51</v>
      </c>
      <c r="F35" s="62">
        <v>90.53</v>
      </c>
      <c r="G35" s="28">
        <f t="shared" si="2"/>
        <v>362.12</v>
      </c>
    </row>
    <row r="36" spans="1:11">
      <c r="A36" s="24"/>
      <c r="B36" s="25">
        <v>2425</v>
      </c>
      <c r="C36" s="30" t="s">
        <v>52</v>
      </c>
      <c r="D36" s="26">
        <f>SUM(D33*3)</f>
        <v>6</v>
      </c>
      <c r="E36" s="27" t="s">
        <v>19</v>
      </c>
      <c r="F36" s="26">
        <v>5.38</v>
      </c>
      <c r="G36" s="28">
        <f t="shared" si="2"/>
        <v>32.28</v>
      </c>
      <c r="I36" t="s">
        <v>88</v>
      </c>
      <c r="J36">
        <f>SUM(J45)*2*2.5*0.17</f>
        <v>13.600000000000001</v>
      </c>
    </row>
    <row r="37" spans="1:11">
      <c r="A37" s="24"/>
      <c r="B37" s="65">
        <v>72116</v>
      </c>
      <c r="C37" s="66" t="s">
        <v>53</v>
      </c>
      <c r="D37" s="26">
        <f>SUM(D32)</f>
        <v>4</v>
      </c>
      <c r="E37" s="67" t="s">
        <v>23</v>
      </c>
      <c r="F37" s="62">
        <v>56.75</v>
      </c>
      <c r="G37" s="28">
        <f t="shared" si="2"/>
        <v>227</v>
      </c>
    </row>
    <row r="38" spans="1:11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1770.86</v>
      </c>
    </row>
    <row r="39" spans="1:11" ht="16.5" thickBot="1">
      <c r="A39" s="18">
        <v>5</v>
      </c>
      <c r="B39" s="19"/>
      <c r="C39" s="20" t="s">
        <v>40</v>
      </c>
      <c r="D39" s="21"/>
      <c r="E39" s="22"/>
      <c r="F39" s="53"/>
      <c r="G39" s="23"/>
    </row>
    <row r="40" spans="1:11">
      <c r="A40" s="24"/>
      <c r="B40" s="25">
        <v>7288</v>
      </c>
      <c r="C40" s="29" t="s">
        <v>63</v>
      </c>
      <c r="D40" s="54">
        <v>28.8</v>
      </c>
      <c r="E40" s="25" t="s">
        <v>41</v>
      </c>
      <c r="F40" s="54">
        <v>20.350000000000001</v>
      </c>
      <c r="G40" s="28">
        <f>SUM(D40*F40)</f>
        <v>586.08000000000004</v>
      </c>
    </row>
    <row r="41" spans="1:11" ht="15.75" thickBot="1">
      <c r="A41" s="55"/>
      <c r="B41" s="47"/>
      <c r="C41" s="6"/>
      <c r="D41" s="31"/>
      <c r="E41" s="32"/>
      <c r="F41" s="33" t="s">
        <v>33</v>
      </c>
      <c r="G41" s="34">
        <f>SUM(G40:G40)</f>
        <v>586.08000000000004</v>
      </c>
    </row>
    <row r="42" spans="1:11" ht="16.5" thickBot="1">
      <c r="A42" s="18">
        <v>6</v>
      </c>
      <c r="B42" s="19"/>
      <c r="C42" s="20" t="s">
        <v>42</v>
      </c>
      <c r="D42" s="21"/>
      <c r="E42" s="22"/>
      <c r="F42" s="53"/>
      <c r="G42" s="23"/>
      <c r="J42">
        <v>3</v>
      </c>
    </row>
    <row r="43" spans="1:11">
      <c r="A43" s="55"/>
      <c r="B43" s="57"/>
      <c r="C43" s="58" t="s">
        <v>89</v>
      </c>
      <c r="D43" s="54">
        <v>1</v>
      </c>
      <c r="E43" s="57" t="s">
        <v>43</v>
      </c>
      <c r="F43" s="54"/>
      <c r="G43" s="28"/>
      <c r="I43" t="s">
        <v>83</v>
      </c>
      <c r="J43">
        <v>5</v>
      </c>
    </row>
    <row r="44" spans="1:11">
      <c r="A44" s="55"/>
      <c r="B44" s="25">
        <v>1379</v>
      </c>
      <c r="C44" s="29" t="s">
        <v>107</v>
      </c>
      <c r="D44" s="54">
        <v>150</v>
      </c>
      <c r="E44" s="27" t="s">
        <v>21</v>
      </c>
      <c r="F44" s="26">
        <v>0.48</v>
      </c>
      <c r="G44" s="28">
        <f>SUM(D44*F44)</f>
        <v>72</v>
      </c>
      <c r="J44">
        <v>0</v>
      </c>
    </row>
    <row r="45" spans="1:11">
      <c r="A45" s="55"/>
      <c r="B45" s="25">
        <v>370</v>
      </c>
      <c r="C45" s="30" t="s">
        <v>44</v>
      </c>
      <c r="D45" s="54">
        <v>1</v>
      </c>
      <c r="E45" s="27" t="s">
        <v>45</v>
      </c>
      <c r="F45" s="26">
        <v>73.25</v>
      </c>
      <c r="G45" s="28">
        <f t="shared" ref="G45:G46" si="3">SUM(D45*F45)</f>
        <v>73.25</v>
      </c>
      <c r="J45">
        <f>SUM(J42:J44)*2</f>
        <v>16</v>
      </c>
      <c r="K45">
        <f>SUM(J45*0.06)</f>
        <v>0.96</v>
      </c>
    </row>
    <row r="46" spans="1:11">
      <c r="A46" s="55"/>
      <c r="B46" s="25">
        <v>4718</v>
      </c>
      <c r="C46" s="30" t="s">
        <v>46</v>
      </c>
      <c r="D46" s="54">
        <v>1</v>
      </c>
      <c r="E46" s="27" t="s">
        <v>45</v>
      </c>
      <c r="F46" s="26">
        <v>75.75</v>
      </c>
      <c r="G46" s="28">
        <f t="shared" si="3"/>
        <v>75.75</v>
      </c>
      <c r="I46" t="s">
        <v>84</v>
      </c>
      <c r="J46">
        <v>15</v>
      </c>
      <c r="K46">
        <f>SUM(J46*0.06)</f>
        <v>0.89999999999999991</v>
      </c>
    </row>
    <row r="47" spans="1:11" ht="15.75" thickBot="1">
      <c r="A47" s="55"/>
      <c r="B47" s="47"/>
      <c r="C47" s="6"/>
      <c r="D47" s="59"/>
      <c r="E47" s="32"/>
      <c r="F47" s="33" t="s">
        <v>33</v>
      </c>
      <c r="G47" s="34">
        <f>SUM(G44:G46)</f>
        <v>221</v>
      </c>
      <c r="I47" t="s">
        <v>85</v>
      </c>
      <c r="K47">
        <f>SUM(K45:K46)</f>
        <v>1.8599999999999999</v>
      </c>
    </row>
    <row r="48" spans="1:11" ht="16.5" thickBot="1">
      <c r="A48" s="35"/>
      <c r="B48" s="36"/>
      <c r="C48" s="37"/>
      <c r="D48" s="21"/>
      <c r="E48" s="80" t="s">
        <v>34</v>
      </c>
      <c r="F48" s="85">
        <f>SUM(G30+G38+G41+G47)</f>
        <v>9705.2099999999991</v>
      </c>
      <c r="G48" s="86"/>
      <c r="I48" t="s">
        <v>86</v>
      </c>
      <c r="J48">
        <f>SUM(K47*139)</f>
        <v>258.53999999999996</v>
      </c>
    </row>
    <row r="49" spans="1:10">
      <c r="A49" s="40" t="s">
        <v>35</v>
      </c>
      <c r="B49" s="41"/>
      <c r="C49" s="41"/>
      <c r="E49" s="42"/>
      <c r="I49" t="s">
        <v>87</v>
      </c>
      <c r="J49">
        <f>SUM(K47*0.8)</f>
        <v>1.488</v>
      </c>
    </row>
    <row r="50" spans="1:10" ht="15.75" thickBot="1">
      <c r="A50" s="87" t="s">
        <v>36</v>
      </c>
      <c r="B50" s="87"/>
      <c r="C50" s="87"/>
      <c r="D50" s="87"/>
      <c r="E50" s="87"/>
    </row>
    <row r="51" spans="1:10">
      <c r="A51" s="43"/>
      <c r="B51" s="44"/>
      <c r="C51" s="2"/>
      <c r="D51" s="2"/>
      <c r="E51" s="45"/>
      <c r="F51" s="2"/>
      <c r="G51" s="4"/>
    </row>
    <row r="52" spans="1:10">
      <c r="A52" s="46"/>
      <c r="B52" s="47"/>
      <c r="C52" s="6"/>
      <c r="D52" s="6"/>
      <c r="E52" s="48"/>
      <c r="F52" s="6"/>
      <c r="G52" s="8"/>
    </row>
    <row r="53" spans="1:10">
      <c r="A53" s="46"/>
      <c r="B53" s="47"/>
      <c r="C53" s="6"/>
      <c r="D53" s="6"/>
      <c r="E53" s="48"/>
      <c r="F53" s="6"/>
      <c r="G53" s="8"/>
    </row>
    <row r="54" spans="1:10">
      <c r="A54" s="46"/>
      <c r="B54" s="49" t="s">
        <v>92</v>
      </c>
      <c r="C54" s="6"/>
      <c r="D54" s="6" t="s">
        <v>38</v>
      </c>
      <c r="E54" s="48"/>
      <c r="F54" s="6"/>
      <c r="G54" s="8"/>
    </row>
    <row r="55" spans="1:10">
      <c r="A55" s="46"/>
      <c r="B55" s="47"/>
      <c r="C55" s="6"/>
      <c r="D55" s="6" t="s">
        <v>39</v>
      </c>
      <c r="E55" s="48"/>
      <c r="F55" s="6"/>
      <c r="G55" s="8"/>
    </row>
    <row r="56" spans="1:10" ht="15.75" thickBot="1">
      <c r="A56" s="50"/>
      <c r="B56" s="51"/>
      <c r="C56" s="11"/>
      <c r="D56" s="11"/>
      <c r="E56" s="52"/>
      <c r="F56" s="11"/>
      <c r="G56" s="12"/>
    </row>
  </sheetData>
  <mergeCells count="2">
    <mergeCell ref="F48:G48"/>
    <mergeCell ref="A50:E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55"/>
  <sheetViews>
    <sheetView topLeftCell="A23" zoomScale="90" zoomScaleNormal="90" workbookViewId="0">
      <selection activeCell="C46" sqref="C46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121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15</v>
      </c>
    </row>
    <row r="13" spans="1:10">
      <c r="A13" s="24"/>
      <c r="B13" s="25"/>
      <c r="C13" t="s">
        <v>122</v>
      </c>
      <c r="D13" s="26">
        <v>15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75</v>
      </c>
      <c r="E14" s="27" t="s">
        <v>19</v>
      </c>
      <c r="F14" s="26">
        <v>11.66</v>
      </c>
      <c r="G14" s="28">
        <f>SUM(D14*F14)</f>
        <v>874.5</v>
      </c>
      <c r="I14" t="s">
        <v>69</v>
      </c>
      <c r="J14">
        <f>SUM(J12*J13)</f>
        <v>45</v>
      </c>
    </row>
    <row r="15" spans="1:10">
      <c r="A15" s="24"/>
      <c r="B15" s="25">
        <v>5061</v>
      </c>
      <c r="C15" s="29" t="s">
        <v>111</v>
      </c>
      <c r="D15" s="26">
        <v>6</v>
      </c>
      <c r="E15" s="27" t="s">
        <v>21</v>
      </c>
      <c r="F15" s="26">
        <v>6.5</v>
      </c>
      <c r="G15" s="28">
        <f t="shared" ref="G15:G17" si="0">SUM(D15*F15)</f>
        <v>39</v>
      </c>
      <c r="I15" t="s">
        <v>70</v>
      </c>
      <c r="J15">
        <f>SUM(J14*0.17)</f>
        <v>7.65</v>
      </c>
    </row>
    <row r="16" spans="1:10">
      <c r="A16" s="24"/>
      <c r="B16" s="25">
        <v>3283</v>
      </c>
      <c r="C16" s="29" t="s">
        <v>22</v>
      </c>
      <c r="D16" s="26">
        <v>63</v>
      </c>
      <c r="E16" s="27" t="s">
        <v>23</v>
      </c>
      <c r="F16" s="26">
        <v>10.43</v>
      </c>
      <c r="G16" s="28">
        <f t="shared" si="0"/>
        <v>657.09</v>
      </c>
      <c r="I16" t="s">
        <v>71</v>
      </c>
      <c r="J16">
        <f>SUM(J14*0.7)</f>
        <v>31.499999999999996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28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35</v>
      </c>
      <c r="E19" s="27" t="s">
        <v>27</v>
      </c>
      <c r="F19" s="26">
        <v>0.1</v>
      </c>
      <c r="G19" s="28">
        <f t="shared" ref="G19:G28" si="1">SUM(D19*F19)</f>
        <v>3.5</v>
      </c>
      <c r="I19" t="s">
        <v>73</v>
      </c>
      <c r="J19">
        <f>SUM(D18*1.42)</f>
        <v>39.76</v>
      </c>
    </row>
    <row r="20" spans="1:11">
      <c r="A20" s="24"/>
      <c r="B20" s="25">
        <v>4299</v>
      </c>
      <c r="C20" s="30" t="s">
        <v>28</v>
      </c>
      <c r="D20" s="26">
        <f>SUM(D19)</f>
        <v>35</v>
      </c>
      <c r="E20" s="27" t="s">
        <v>27</v>
      </c>
      <c r="F20" s="26">
        <v>0.55000000000000004</v>
      </c>
      <c r="G20" s="28">
        <f t="shared" si="1"/>
        <v>19.25</v>
      </c>
      <c r="I20" t="s">
        <v>74</v>
      </c>
      <c r="J20">
        <f>SUM(J19)</f>
        <v>39.76</v>
      </c>
    </row>
    <row r="21" spans="1:11">
      <c r="A21" s="24"/>
      <c r="B21" s="25">
        <v>7194</v>
      </c>
      <c r="C21" s="29" t="s">
        <v>76</v>
      </c>
      <c r="D21" s="26">
        <f>SUM(D18)</f>
        <v>28</v>
      </c>
      <c r="E21" s="27" t="s">
        <v>23</v>
      </c>
      <c r="F21" s="26">
        <v>15.17</v>
      </c>
      <c r="G21" s="28">
        <f t="shared" si="1"/>
        <v>424.76</v>
      </c>
      <c r="I21" t="s">
        <v>75</v>
      </c>
      <c r="J21">
        <v>2</v>
      </c>
      <c r="K21" s="69">
        <f>SUM(J21*16.2)</f>
        <v>32.4</v>
      </c>
    </row>
    <row r="22" spans="1:11" s="69" customFormat="1" ht="22.5">
      <c r="A22" s="68"/>
      <c r="B22" s="60">
        <v>4425</v>
      </c>
      <c r="C22" s="61" t="s">
        <v>55</v>
      </c>
      <c r="D22" s="62">
        <v>32</v>
      </c>
      <c r="E22" s="60" t="s">
        <v>31</v>
      </c>
      <c r="F22" s="62">
        <v>13.5</v>
      </c>
      <c r="G22" s="64">
        <f t="shared" si="1"/>
        <v>432</v>
      </c>
      <c r="I22" s="69" t="s">
        <v>78</v>
      </c>
      <c r="J22" s="69">
        <v>3</v>
      </c>
    </row>
    <row r="23" spans="1:11" ht="22.5">
      <c r="A23" s="24"/>
      <c r="B23" s="60">
        <v>4443</v>
      </c>
      <c r="C23" s="61" t="s">
        <v>56</v>
      </c>
      <c r="D23" s="62">
        <v>18</v>
      </c>
      <c r="E23" s="60" t="s">
        <v>31</v>
      </c>
      <c r="F23" s="62">
        <v>12.2</v>
      </c>
      <c r="G23" s="64">
        <f t="shared" si="1"/>
        <v>219.6</v>
      </c>
    </row>
    <row r="24" spans="1:11">
      <c r="A24" s="24"/>
      <c r="B24" s="25">
        <v>7219</v>
      </c>
      <c r="C24" s="29" t="s">
        <v>30</v>
      </c>
      <c r="D24" s="26">
        <v>11</v>
      </c>
      <c r="E24" s="25" t="s">
        <v>31</v>
      </c>
      <c r="F24" s="26">
        <v>29.67</v>
      </c>
      <c r="G24" s="64">
        <f t="shared" si="1"/>
        <v>326.37</v>
      </c>
    </row>
    <row r="25" spans="1:11">
      <c r="A25" s="24"/>
      <c r="B25" s="25">
        <v>5061</v>
      </c>
      <c r="C25" s="29" t="s">
        <v>58</v>
      </c>
      <c r="D25" s="26">
        <v>5</v>
      </c>
      <c r="E25" s="25" t="s">
        <v>21</v>
      </c>
      <c r="F25" s="26">
        <v>6.5</v>
      </c>
      <c r="G25" s="28">
        <f t="shared" si="1"/>
        <v>32.5</v>
      </c>
      <c r="I25" t="s">
        <v>70</v>
      </c>
      <c r="J25">
        <f>SUM(D18*0.17)</f>
        <v>4.7600000000000007</v>
      </c>
    </row>
    <row r="26" spans="1:11" ht="22.5">
      <c r="A26" s="24"/>
      <c r="B26" s="71">
        <v>20211</v>
      </c>
      <c r="C26" s="61" t="s">
        <v>61</v>
      </c>
      <c r="D26" s="72">
        <v>15</v>
      </c>
      <c r="E26" s="71" t="s">
        <v>31</v>
      </c>
      <c r="F26" s="72">
        <v>29.5</v>
      </c>
      <c r="G26" s="73">
        <f t="shared" si="1"/>
        <v>442.5</v>
      </c>
      <c r="I26" s="69" t="s">
        <v>82</v>
      </c>
      <c r="J26">
        <v>6</v>
      </c>
      <c r="K26">
        <f>SUM(J26*2.5)</f>
        <v>15</v>
      </c>
    </row>
    <row r="27" spans="1:11">
      <c r="A27" s="24"/>
      <c r="B27" s="71">
        <v>4408</v>
      </c>
      <c r="C27" s="56" t="s">
        <v>62</v>
      </c>
      <c r="D27" s="72">
        <f>SUM(D18)</f>
        <v>28</v>
      </c>
      <c r="E27" s="71" t="s">
        <v>31</v>
      </c>
      <c r="F27" s="72">
        <v>1.27</v>
      </c>
      <c r="G27" s="73">
        <f t="shared" si="1"/>
        <v>35.56</v>
      </c>
      <c r="I27" t="s">
        <v>79</v>
      </c>
    </row>
    <row r="28" spans="1:11">
      <c r="A28" s="24"/>
      <c r="B28" s="25">
        <v>11587</v>
      </c>
      <c r="C28" s="29" t="s">
        <v>32</v>
      </c>
      <c r="D28" s="26">
        <f>SUM(D18)</f>
        <v>28</v>
      </c>
      <c r="E28" s="27" t="s">
        <v>23</v>
      </c>
      <c r="F28" s="26">
        <v>25.54</v>
      </c>
      <c r="G28" s="28">
        <f t="shared" si="1"/>
        <v>715.12</v>
      </c>
    </row>
    <row r="29" spans="1:11" ht="15.75" thickBot="1">
      <c r="A29" s="24"/>
      <c r="B29" s="47"/>
      <c r="C29" s="6"/>
      <c r="D29" s="31"/>
      <c r="E29" s="32"/>
      <c r="F29" s="33" t="s">
        <v>33</v>
      </c>
      <c r="G29" s="34">
        <f>SUM(G14:G28)</f>
        <v>4228.63</v>
      </c>
    </row>
    <row r="30" spans="1:11" ht="16.5" thickBot="1">
      <c r="A30" s="18">
        <v>3</v>
      </c>
      <c r="B30" s="19"/>
      <c r="C30" s="20" t="s">
        <v>47</v>
      </c>
      <c r="D30" s="21"/>
      <c r="E30" s="22"/>
      <c r="F30" s="21"/>
      <c r="G30" s="23"/>
    </row>
    <row r="31" spans="1:11">
      <c r="A31" s="24"/>
      <c r="B31" s="25">
        <v>3438</v>
      </c>
      <c r="C31" s="29" t="s">
        <v>64</v>
      </c>
      <c r="D31" s="26">
        <v>4</v>
      </c>
      <c r="E31" s="27" t="s">
        <v>23</v>
      </c>
      <c r="F31" s="26">
        <v>248.16</v>
      </c>
      <c r="G31" s="28">
        <f t="shared" ref="G31:G36" si="2">SUM(D31*F31)</f>
        <v>992.64</v>
      </c>
    </row>
    <row r="32" spans="1:11">
      <c r="A32" s="24"/>
      <c r="B32" s="25">
        <v>10554</v>
      </c>
      <c r="C32" s="29" t="s">
        <v>48</v>
      </c>
      <c r="D32" s="26">
        <v>2</v>
      </c>
      <c r="E32" s="27" t="s">
        <v>19</v>
      </c>
      <c r="F32" s="26">
        <v>52.23</v>
      </c>
      <c r="G32" s="28">
        <f t="shared" si="2"/>
        <v>104.46</v>
      </c>
    </row>
    <row r="33" spans="1:11" ht="22.5">
      <c r="A33" s="24"/>
      <c r="B33" s="60">
        <v>3090</v>
      </c>
      <c r="C33" s="61" t="s">
        <v>49</v>
      </c>
      <c r="D33" s="62">
        <f>SUM(D32*1)</f>
        <v>2</v>
      </c>
      <c r="E33" s="63" t="s">
        <v>19</v>
      </c>
      <c r="F33" s="62">
        <v>26.18</v>
      </c>
      <c r="G33" s="64">
        <f t="shared" si="2"/>
        <v>52.36</v>
      </c>
    </row>
    <row r="34" spans="1:11">
      <c r="A34" s="24"/>
      <c r="B34" s="25">
        <v>20241</v>
      </c>
      <c r="C34" s="30" t="s">
        <v>50</v>
      </c>
      <c r="D34" s="26">
        <f>SUM(D31)</f>
        <v>4</v>
      </c>
      <c r="E34" s="27" t="s">
        <v>51</v>
      </c>
      <c r="F34" s="62">
        <v>90.53</v>
      </c>
      <c r="G34" s="28">
        <f t="shared" si="2"/>
        <v>362.12</v>
      </c>
    </row>
    <row r="35" spans="1:11">
      <c r="A35" s="24"/>
      <c r="B35" s="25">
        <v>2425</v>
      </c>
      <c r="C35" s="30" t="s">
        <v>52</v>
      </c>
      <c r="D35" s="26">
        <f>SUM(D32*3)</f>
        <v>6</v>
      </c>
      <c r="E35" s="27" t="s">
        <v>19</v>
      </c>
      <c r="F35" s="26">
        <v>5.38</v>
      </c>
      <c r="G35" s="28">
        <f t="shared" si="2"/>
        <v>32.28</v>
      </c>
      <c r="I35" t="s">
        <v>88</v>
      </c>
      <c r="J35">
        <f>SUM(J44)*2*2.5*0.17</f>
        <v>25.500000000000004</v>
      </c>
    </row>
    <row r="36" spans="1:11">
      <c r="A36" s="24"/>
      <c r="B36" s="65">
        <v>72116</v>
      </c>
      <c r="C36" s="66" t="s">
        <v>53</v>
      </c>
      <c r="D36" s="26">
        <f>SUM(D31)</f>
        <v>4</v>
      </c>
      <c r="E36" s="67" t="s">
        <v>23</v>
      </c>
      <c r="F36" s="62">
        <v>56.75</v>
      </c>
      <c r="G36" s="28">
        <f t="shared" si="2"/>
        <v>227</v>
      </c>
    </row>
    <row r="37" spans="1:11" ht="15.75" thickBot="1">
      <c r="A37" s="24"/>
      <c r="B37" s="65"/>
      <c r="C37" s="66"/>
      <c r="D37" s="31"/>
      <c r="E37" s="32"/>
      <c r="F37" s="33" t="s">
        <v>33</v>
      </c>
      <c r="G37" s="34">
        <f>SUM(G31:G36)</f>
        <v>1770.86</v>
      </c>
    </row>
    <row r="38" spans="1:11" ht="16.5" thickBot="1">
      <c r="A38" s="18">
        <v>5</v>
      </c>
      <c r="B38" s="19"/>
      <c r="C38" s="20" t="s">
        <v>40</v>
      </c>
      <c r="D38" s="21"/>
      <c r="E38" s="22"/>
      <c r="F38" s="53"/>
      <c r="G38" s="23"/>
    </row>
    <row r="39" spans="1:11">
      <c r="A39" s="24"/>
      <c r="B39" s="25">
        <v>7288</v>
      </c>
      <c r="C39" s="29" t="s">
        <v>63</v>
      </c>
      <c r="D39" s="54">
        <v>28.8</v>
      </c>
      <c r="E39" s="25" t="s">
        <v>41</v>
      </c>
      <c r="F39" s="54">
        <v>20.350000000000001</v>
      </c>
      <c r="G39" s="28">
        <f>SUM(D39*F39)</f>
        <v>586.08000000000004</v>
      </c>
    </row>
    <row r="40" spans="1:11" ht="15.75" thickBot="1">
      <c r="A40" s="55"/>
      <c r="B40" s="47"/>
      <c r="C40" s="6"/>
      <c r="D40" s="31"/>
      <c r="E40" s="32"/>
      <c r="F40" s="33" t="s">
        <v>33</v>
      </c>
      <c r="G40" s="34">
        <f>SUM(G39:G39)</f>
        <v>586.08000000000004</v>
      </c>
    </row>
    <row r="41" spans="1:11" ht="16.5" thickBot="1">
      <c r="A41" s="18">
        <v>6</v>
      </c>
      <c r="B41" s="19"/>
      <c r="C41" s="20" t="s">
        <v>42</v>
      </c>
      <c r="D41" s="21"/>
      <c r="E41" s="22"/>
      <c r="F41" s="53"/>
      <c r="G41" s="23"/>
      <c r="J41">
        <v>9</v>
      </c>
    </row>
    <row r="42" spans="1:11">
      <c r="A42" s="55"/>
      <c r="B42" s="57"/>
      <c r="C42" s="58" t="s">
        <v>89</v>
      </c>
      <c r="D42" s="54">
        <v>3</v>
      </c>
      <c r="E42" s="57" t="s">
        <v>43</v>
      </c>
      <c r="F42" s="54"/>
      <c r="G42" s="28"/>
      <c r="I42" t="s">
        <v>83</v>
      </c>
      <c r="J42">
        <v>6</v>
      </c>
    </row>
    <row r="43" spans="1:11">
      <c r="A43" s="55"/>
      <c r="B43" s="25">
        <v>1379</v>
      </c>
      <c r="C43" s="29" t="s">
        <v>107</v>
      </c>
      <c r="D43" s="54">
        <v>400</v>
      </c>
      <c r="E43" s="27" t="s">
        <v>21</v>
      </c>
      <c r="F43" s="26">
        <v>0.48</v>
      </c>
      <c r="G43" s="28">
        <f>SUM(D43*F43)</f>
        <v>192</v>
      </c>
      <c r="J43">
        <v>0</v>
      </c>
    </row>
    <row r="44" spans="1:11">
      <c r="A44" s="55"/>
      <c r="B44" s="25">
        <v>370</v>
      </c>
      <c r="C44" s="30" t="s">
        <v>44</v>
      </c>
      <c r="D44" s="54">
        <v>2.5</v>
      </c>
      <c r="E44" s="27" t="s">
        <v>45</v>
      </c>
      <c r="F44" s="26">
        <v>73.25</v>
      </c>
      <c r="G44" s="28">
        <f t="shared" ref="G44:G45" si="3">SUM(D44*F44)</f>
        <v>183.125</v>
      </c>
      <c r="J44">
        <f>SUM(J41:J43)*2</f>
        <v>30</v>
      </c>
      <c r="K44">
        <f>SUM(J44*0.06)</f>
        <v>1.7999999999999998</v>
      </c>
    </row>
    <row r="45" spans="1:11">
      <c r="A45" s="55"/>
      <c r="B45" s="25">
        <v>4718</v>
      </c>
      <c r="C45" s="30" t="s">
        <v>46</v>
      </c>
      <c r="D45" s="54">
        <v>2.5</v>
      </c>
      <c r="E45" s="27" t="s">
        <v>45</v>
      </c>
      <c r="F45" s="26">
        <v>75.75</v>
      </c>
      <c r="G45" s="28">
        <f t="shared" si="3"/>
        <v>189.375</v>
      </c>
      <c r="I45" t="s">
        <v>84</v>
      </c>
      <c r="J45">
        <v>18</v>
      </c>
      <c r="K45">
        <f>SUM(J45*0.06)</f>
        <v>1.08</v>
      </c>
    </row>
    <row r="46" spans="1:11" ht="15.75" thickBot="1">
      <c r="A46" s="55"/>
      <c r="B46" s="47"/>
      <c r="C46" s="6"/>
      <c r="D46" s="59"/>
      <c r="E46" s="32"/>
      <c r="F46" s="33" t="s">
        <v>33</v>
      </c>
      <c r="G46" s="34">
        <f>SUM(G43:G45)</f>
        <v>564.5</v>
      </c>
      <c r="I46" t="s">
        <v>85</v>
      </c>
      <c r="K46">
        <f>SUM(K44:K45)</f>
        <v>2.88</v>
      </c>
    </row>
    <row r="47" spans="1:11" ht="16.5" thickBot="1">
      <c r="A47" s="35"/>
      <c r="B47" s="36"/>
      <c r="C47" s="37"/>
      <c r="D47" s="21"/>
      <c r="E47" s="80" t="s">
        <v>34</v>
      </c>
      <c r="F47" s="85">
        <f>SUM(G29+G37+G40+G46)</f>
        <v>7150.07</v>
      </c>
      <c r="G47" s="86"/>
      <c r="I47" t="s">
        <v>86</v>
      </c>
      <c r="J47">
        <f>SUM(K46*139)</f>
        <v>400.32</v>
      </c>
    </row>
    <row r="48" spans="1:11">
      <c r="A48" s="40" t="s">
        <v>35</v>
      </c>
      <c r="B48" s="41"/>
      <c r="C48" s="41"/>
      <c r="E48" s="42"/>
      <c r="I48" t="s">
        <v>87</v>
      </c>
      <c r="J48">
        <f>SUM(K46*0.8)</f>
        <v>2.3039999999999998</v>
      </c>
    </row>
    <row r="49" spans="1:7" ht="15.75" thickBot="1">
      <c r="A49" s="87" t="s">
        <v>36</v>
      </c>
      <c r="B49" s="87"/>
      <c r="C49" s="87"/>
      <c r="D49" s="87"/>
      <c r="E49" s="87"/>
    </row>
    <row r="50" spans="1:7">
      <c r="A50" s="43"/>
      <c r="B50" s="44"/>
      <c r="C50" s="2"/>
      <c r="D50" s="2"/>
      <c r="E50" s="45"/>
      <c r="F50" s="2"/>
      <c r="G50" s="4"/>
    </row>
    <row r="51" spans="1:7">
      <c r="A51" s="46"/>
      <c r="B51" s="47"/>
      <c r="C51" s="6"/>
      <c r="D51" s="6"/>
      <c r="E51" s="48"/>
      <c r="F51" s="6"/>
      <c r="G51" s="8"/>
    </row>
    <row r="52" spans="1:7">
      <c r="A52" s="46"/>
      <c r="B52" s="47"/>
      <c r="C52" s="6"/>
      <c r="D52" s="6"/>
      <c r="E52" s="48"/>
      <c r="F52" s="6"/>
      <c r="G52" s="8"/>
    </row>
    <row r="53" spans="1:7">
      <c r="A53" s="46"/>
      <c r="B53" s="49" t="s">
        <v>92</v>
      </c>
      <c r="C53" s="6"/>
      <c r="D53" s="6" t="s">
        <v>38</v>
      </c>
      <c r="E53" s="48"/>
      <c r="F53" s="6"/>
      <c r="G53" s="8"/>
    </row>
    <row r="54" spans="1:7">
      <c r="A54" s="46"/>
      <c r="B54" s="47"/>
      <c r="C54" s="6"/>
      <c r="D54" s="6" t="s">
        <v>39</v>
      </c>
      <c r="E54" s="48"/>
      <c r="F54" s="6"/>
      <c r="G54" s="8"/>
    </row>
    <row r="55" spans="1:7" ht="15.75" thickBot="1">
      <c r="A55" s="50"/>
      <c r="B55" s="51"/>
      <c r="C55" s="11"/>
      <c r="D55" s="11"/>
      <c r="E55" s="52"/>
      <c r="F55" s="11"/>
      <c r="G55" s="12"/>
    </row>
  </sheetData>
  <mergeCells count="2">
    <mergeCell ref="F47:G47"/>
    <mergeCell ref="A49:E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0"/>
  <sheetViews>
    <sheetView topLeftCell="A20" zoomScale="90" zoomScaleNormal="90" workbookViewId="0">
      <selection activeCell="C42" sqref="C42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124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30</v>
      </c>
    </row>
    <row r="13" spans="1:10">
      <c r="A13" s="24"/>
      <c r="B13" s="25"/>
      <c r="C13" t="s">
        <v>123</v>
      </c>
      <c r="D13" s="26">
        <v>30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v>50</v>
      </c>
      <c r="E14" s="27" t="s">
        <v>19</v>
      </c>
      <c r="F14" s="26">
        <v>11.66</v>
      </c>
      <c r="G14" s="28">
        <f>SUM(D14*F14)</f>
        <v>583</v>
      </c>
      <c r="I14" t="s">
        <v>69</v>
      </c>
      <c r="J14">
        <f>SUM(J12*J13)</f>
        <v>90</v>
      </c>
    </row>
    <row r="15" spans="1:10">
      <c r="A15" s="24"/>
      <c r="B15" s="25">
        <v>5061</v>
      </c>
      <c r="C15" s="29" t="s">
        <v>111</v>
      </c>
      <c r="D15" s="26">
        <v>15</v>
      </c>
      <c r="E15" s="27" t="s">
        <v>21</v>
      </c>
      <c r="F15" s="26">
        <v>6.5</v>
      </c>
      <c r="G15" s="28">
        <f t="shared" ref="G15:G17" si="0">SUM(D15*F15)</f>
        <v>97.5</v>
      </c>
      <c r="I15" t="s">
        <v>70</v>
      </c>
      <c r="J15">
        <f>SUM(J14*0.17)</f>
        <v>15.3</v>
      </c>
    </row>
    <row r="16" spans="1:10">
      <c r="A16" s="24"/>
      <c r="B16" s="25">
        <v>3283</v>
      </c>
      <c r="C16" s="29" t="s">
        <v>22</v>
      </c>
      <c r="D16" s="26">
        <v>63</v>
      </c>
      <c r="E16" s="27" t="s">
        <v>23</v>
      </c>
      <c r="F16" s="26">
        <v>10.43</v>
      </c>
      <c r="G16" s="28">
        <f t="shared" si="0"/>
        <v>657.09</v>
      </c>
      <c r="I16" t="s">
        <v>71</v>
      </c>
      <c r="J16">
        <f>SUM(J14*0.7)</f>
        <v>62.999999999999993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88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120</v>
      </c>
      <c r="E19" s="27" t="s">
        <v>27</v>
      </c>
      <c r="F19" s="26">
        <v>0.1</v>
      </c>
      <c r="G19" s="28">
        <f t="shared" ref="G19:G29" si="1">SUM(D19*F19)</f>
        <v>12</v>
      </c>
      <c r="I19" t="s">
        <v>73</v>
      </c>
      <c r="J19">
        <f>SUM(D18*1.42)</f>
        <v>124.96</v>
      </c>
    </row>
    <row r="20" spans="1:11">
      <c r="A20" s="24"/>
      <c r="B20" s="25">
        <v>4299</v>
      </c>
      <c r="C20" s="30" t="s">
        <v>28</v>
      </c>
      <c r="D20" s="26">
        <f>SUM(D19)</f>
        <v>120</v>
      </c>
      <c r="E20" s="27" t="s">
        <v>27</v>
      </c>
      <c r="F20" s="26">
        <v>0.55000000000000004</v>
      </c>
      <c r="G20" s="28">
        <f t="shared" si="1"/>
        <v>66</v>
      </c>
      <c r="I20" t="s">
        <v>74</v>
      </c>
      <c r="J20">
        <f>SUM(J19)</f>
        <v>124.96</v>
      </c>
    </row>
    <row r="21" spans="1:11">
      <c r="A21" s="24"/>
      <c r="B21" s="25">
        <v>7194</v>
      </c>
      <c r="C21" s="29" t="s">
        <v>76</v>
      </c>
      <c r="D21" s="26">
        <f>SUM(D18)</f>
        <v>88</v>
      </c>
      <c r="E21" s="27" t="s">
        <v>23</v>
      </c>
      <c r="F21" s="26">
        <v>15.17</v>
      </c>
      <c r="G21" s="28">
        <f t="shared" si="1"/>
        <v>1334.96</v>
      </c>
      <c r="I21" t="s">
        <v>75</v>
      </c>
      <c r="J21">
        <v>7</v>
      </c>
      <c r="K21" s="69">
        <f>SUM(J21*16.2)</f>
        <v>113.39999999999999</v>
      </c>
    </row>
    <row r="22" spans="1:11" s="69" customFormat="1" ht="22.5">
      <c r="A22" s="68"/>
      <c r="B22" s="60">
        <v>4425</v>
      </c>
      <c r="C22" s="61" t="s">
        <v>55</v>
      </c>
      <c r="D22" s="62">
        <v>113</v>
      </c>
      <c r="E22" s="60" t="s">
        <v>31</v>
      </c>
      <c r="F22" s="62">
        <v>13.5</v>
      </c>
      <c r="G22" s="64">
        <f t="shared" si="1"/>
        <v>1525.5</v>
      </c>
      <c r="I22" s="69" t="s">
        <v>78</v>
      </c>
      <c r="J22" s="69">
        <v>3</v>
      </c>
    </row>
    <row r="23" spans="1:11" ht="22.5">
      <c r="A23" s="24"/>
      <c r="B23" s="60">
        <v>4443</v>
      </c>
      <c r="C23" s="61" t="s">
        <v>56</v>
      </c>
      <c r="D23" s="62">
        <v>54</v>
      </c>
      <c r="E23" s="60" t="s">
        <v>31</v>
      </c>
      <c r="F23" s="62">
        <v>12.2</v>
      </c>
      <c r="G23" s="64">
        <f t="shared" si="1"/>
        <v>658.8</v>
      </c>
    </row>
    <row r="24" spans="1:11">
      <c r="A24" s="24"/>
      <c r="B24" s="25">
        <v>7219</v>
      </c>
      <c r="C24" s="29" t="s">
        <v>30</v>
      </c>
      <c r="D24" s="26">
        <v>11</v>
      </c>
      <c r="E24" s="25" t="s">
        <v>31</v>
      </c>
      <c r="F24" s="26">
        <v>29.67</v>
      </c>
      <c r="G24" s="64">
        <f t="shared" si="1"/>
        <v>326.37</v>
      </c>
    </row>
    <row r="25" spans="1:11">
      <c r="A25" s="24"/>
      <c r="B25" s="25">
        <v>5061</v>
      </c>
      <c r="C25" s="29" t="s">
        <v>58</v>
      </c>
      <c r="D25" s="26">
        <v>14</v>
      </c>
      <c r="E25" s="25" t="s">
        <v>21</v>
      </c>
      <c r="F25" s="26">
        <v>6.5</v>
      </c>
      <c r="G25" s="28">
        <f t="shared" si="1"/>
        <v>91</v>
      </c>
      <c r="I25" t="s">
        <v>70</v>
      </c>
      <c r="J25">
        <f>SUM(D18*0.17)</f>
        <v>14.96</v>
      </c>
    </row>
    <row r="26" spans="1:11">
      <c r="A26" s="24"/>
      <c r="B26" s="71">
        <v>4408</v>
      </c>
      <c r="C26" s="56" t="s">
        <v>62</v>
      </c>
      <c r="D26" s="72">
        <f>SUM(D18)</f>
        <v>88</v>
      </c>
      <c r="E26" s="71" t="s">
        <v>31</v>
      </c>
      <c r="F26" s="72">
        <v>1.27</v>
      </c>
      <c r="G26" s="73">
        <f t="shared" si="1"/>
        <v>111.76</v>
      </c>
      <c r="I26" t="s">
        <v>79</v>
      </c>
    </row>
    <row r="27" spans="1:11" ht="22.5">
      <c r="A27" s="24"/>
      <c r="B27" s="71">
        <v>2788</v>
      </c>
      <c r="C27" s="61" t="s">
        <v>94</v>
      </c>
      <c r="D27" s="72">
        <v>15</v>
      </c>
      <c r="E27" s="71" t="s">
        <v>31</v>
      </c>
      <c r="F27" s="72">
        <v>12</v>
      </c>
      <c r="G27" s="73">
        <f t="shared" si="1"/>
        <v>180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v>77</v>
      </c>
      <c r="E29" s="27" t="s">
        <v>23</v>
      </c>
      <c r="F29" s="26">
        <v>25.54</v>
      </c>
      <c r="G29" s="28">
        <f t="shared" si="1"/>
        <v>1966.58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7625.56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4</v>
      </c>
      <c r="E32" s="27" t="s">
        <v>23</v>
      </c>
      <c r="F32" s="26">
        <v>248.16</v>
      </c>
      <c r="G32" s="28">
        <f t="shared" ref="G32:G37" si="2">SUM(D32*F32)</f>
        <v>992.64</v>
      </c>
    </row>
    <row r="33" spans="1:10">
      <c r="A33" s="24"/>
      <c r="B33" s="25">
        <v>10554</v>
      </c>
      <c r="C33" s="29" t="s">
        <v>48</v>
      </c>
      <c r="D33" s="26">
        <v>2</v>
      </c>
      <c r="E33" s="27" t="s">
        <v>19</v>
      </c>
      <c r="F33" s="26">
        <v>52.23</v>
      </c>
      <c r="G33" s="28">
        <f t="shared" si="2"/>
        <v>104.46</v>
      </c>
    </row>
    <row r="34" spans="1:10" ht="22.5">
      <c r="A34" s="24"/>
      <c r="B34" s="60">
        <v>3090</v>
      </c>
      <c r="C34" s="61" t="s">
        <v>49</v>
      </c>
      <c r="D34" s="62">
        <f>SUM(D33*1)</f>
        <v>2</v>
      </c>
      <c r="E34" s="63" t="s">
        <v>19</v>
      </c>
      <c r="F34" s="62">
        <v>26.18</v>
      </c>
      <c r="G34" s="64">
        <f t="shared" si="2"/>
        <v>52.36</v>
      </c>
    </row>
    <row r="35" spans="1:10">
      <c r="A35" s="24"/>
      <c r="B35" s="25">
        <v>20241</v>
      </c>
      <c r="C35" s="30" t="s">
        <v>50</v>
      </c>
      <c r="D35" s="26">
        <f>SUM(D32)</f>
        <v>4</v>
      </c>
      <c r="E35" s="27" t="s">
        <v>51</v>
      </c>
      <c r="F35" s="62">
        <v>90.53</v>
      </c>
      <c r="G35" s="28">
        <f t="shared" si="2"/>
        <v>362.12</v>
      </c>
    </row>
    <row r="36" spans="1:10">
      <c r="A36" s="24"/>
      <c r="B36" s="25">
        <v>2425</v>
      </c>
      <c r="C36" s="30" t="s">
        <v>52</v>
      </c>
      <c r="D36" s="26">
        <f>SUM(D33*3)</f>
        <v>6</v>
      </c>
      <c r="E36" s="27" t="s">
        <v>19</v>
      </c>
      <c r="F36" s="26">
        <v>5.38</v>
      </c>
      <c r="G36" s="28">
        <f t="shared" si="2"/>
        <v>32.28</v>
      </c>
      <c r="I36" t="s">
        <v>88</v>
      </c>
      <c r="J36" t="e">
        <f>SUM(#REF!)*2*2.5*0.17</f>
        <v>#REF!</v>
      </c>
    </row>
    <row r="37" spans="1:10">
      <c r="A37" s="24"/>
      <c r="B37" s="65">
        <v>72116</v>
      </c>
      <c r="C37" s="66" t="s">
        <v>53</v>
      </c>
      <c r="D37" s="26">
        <f>SUM(D32)</f>
        <v>4</v>
      </c>
      <c r="E37" s="67" t="s">
        <v>23</v>
      </c>
      <c r="F37" s="62">
        <v>56.75</v>
      </c>
      <c r="G37" s="28">
        <f t="shared" si="2"/>
        <v>227</v>
      </c>
    </row>
    <row r="38" spans="1:10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1770.86</v>
      </c>
    </row>
    <row r="39" spans="1:10" ht="16.5" thickBot="1">
      <c r="A39" s="18">
        <v>5</v>
      </c>
      <c r="B39" s="19"/>
      <c r="C39" s="20" t="s">
        <v>40</v>
      </c>
      <c r="D39" s="21"/>
      <c r="E39" s="22"/>
      <c r="F39" s="53"/>
      <c r="G39" s="23"/>
    </row>
    <row r="40" spans="1:10">
      <c r="A40" s="24"/>
      <c r="B40" s="25">
        <v>7288</v>
      </c>
      <c r="C40" s="29" t="s">
        <v>63</v>
      </c>
      <c r="D40" s="54">
        <v>28.8</v>
      </c>
      <c r="E40" s="25" t="s">
        <v>41</v>
      </c>
      <c r="F40" s="54">
        <v>20.350000000000001</v>
      </c>
      <c r="G40" s="28">
        <f>SUM(D40*F40)</f>
        <v>586.08000000000004</v>
      </c>
    </row>
    <row r="41" spans="1:10" ht="15.75" thickBot="1">
      <c r="A41" s="55"/>
      <c r="B41" s="47"/>
      <c r="C41" s="6"/>
      <c r="D41" s="31"/>
      <c r="E41" s="32"/>
      <c r="F41" s="33" t="s">
        <v>33</v>
      </c>
      <c r="G41" s="34">
        <f>SUM(G40:G40)</f>
        <v>586.08000000000004</v>
      </c>
    </row>
    <row r="42" spans="1:10" ht="16.5" thickBot="1">
      <c r="A42" s="35"/>
      <c r="B42" s="36"/>
      <c r="C42" s="37"/>
      <c r="D42" s="21"/>
      <c r="E42" s="80" t="s">
        <v>34</v>
      </c>
      <c r="F42" s="85">
        <f>SUM(G30+G38+G41)</f>
        <v>9982.5</v>
      </c>
      <c r="G42" s="86"/>
      <c r="I42" t="s">
        <v>86</v>
      </c>
      <c r="J42" t="e">
        <f>SUM(#REF!*139)</f>
        <v>#REF!</v>
      </c>
    </row>
    <row r="43" spans="1:10">
      <c r="A43" s="40" t="s">
        <v>35</v>
      </c>
      <c r="B43" s="41"/>
      <c r="C43" s="41"/>
      <c r="E43" s="42"/>
      <c r="I43" t="s">
        <v>87</v>
      </c>
      <c r="J43" t="e">
        <f>SUM(#REF!*0.8)</f>
        <v>#REF!</v>
      </c>
    </row>
    <row r="44" spans="1:10" ht="15.75" thickBot="1">
      <c r="A44" s="87" t="s">
        <v>36</v>
      </c>
      <c r="B44" s="87"/>
      <c r="C44" s="87"/>
      <c r="D44" s="87"/>
      <c r="E44" s="87"/>
    </row>
    <row r="45" spans="1:10">
      <c r="A45" s="43"/>
      <c r="B45" s="44"/>
      <c r="C45" s="2"/>
      <c r="D45" s="2"/>
      <c r="E45" s="45"/>
      <c r="F45" s="2"/>
      <c r="G45" s="4"/>
    </row>
    <row r="46" spans="1:10">
      <c r="A46" s="46"/>
      <c r="B46" s="47"/>
      <c r="C46" s="6"/>
      <c r="D46" s="6"/>
      <c r="E46" s="48"/>
      <c r="F46" s="6"/>
      <c r="G46" s="8"/>
    </row>
    <row r="47" spans="1:10">
      <c r="A47" s="46"/>
      <c r="B47" s="47"/>
      <c r="C47" s="6"/>
      <c r="D47" s="6"/>
      <c r="E47" s="48"/>
      <c r="F47" s="6"/>
      <c r="G47" s="8"/>
    </row>
    <row r="48" spans="1:10">
      <c r="A48" s="46"/>
      <c r="B48" s="49" t="s">
        <v>92</v>
      </c>
      <c r="C48" s="6"/>
      <c r="D48" s="6" t="s">
        <v>38</v>
      </c>
      <c r="E48" s="48"/>
      <c r="F48" s="6"/>
      <c r="G48" s="8"/>
    </row>
    <row r="49" spans="1:7">
      <c r="A49" s="46"/>
      <c r="B49" s="47"/>
      <c r="C49" s="6"/>
      <c r="D49" s="6" t="s">
        <v>39</v>
      </c>
      <c r="E49" s="48"/>
      <c r="F49" s="6"/>
      <c r="G49" s="8"/>
    </row>
    <row r="50" spans="1:7" ht="15.75" thickBot="1">
      <c r="A50" s="50"/>
      <c r="B50" s="51"/>
      <c r="C50" s="11"/>
      <c r="D50" s="11"/>
      <c r="E50" s="52"/>
      <c r="F50" s="11"/>
      <c r="G50" s="12"/>
    </row>
  </sheetData>
  <mergeCells count="2">
    <mergeCell ref="F42:G42"/>
    <mergeCell ref="A44:E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7"/>
  <sheetViews>
    <sheetView topLeftCell="A20" zoomScale="90" zoomScaleNormal="90" workbookViewId="0">
      <selection activeCell="C44" sqref="C44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80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13" t="s">
        <v>8</v>
      </c>
      <c r="B11" s="74" t="s">
        <v>65</v>
      </c>
      <c r="C11" s="15" t="s">
        <v>10</v>
      </c>
      <c r="D11" s="15" t="s">
        <v>11</v>
      </c>
      <c r="E11" s="15" t="s">
        <v>12</v>
      </c>
      <c r="F11" s="16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>
        <v>28</v>
      </c>
    </row>
    <row r="13" spans="1:10">
      <c r="A13" s="24"/>
      <c r="B13" s="25"/>
      <c r="C13" t="s">
        <v>68</v>
      </c>
      <c r="D13" s="26">
        <v>28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140</v>
      </c>
      <c r="E14" s="27" t="s">
        <v>19</v>
      </c>
      <c r="F14" s="26">
        <v>11.66</v>
      </c>
      <c r="G14" s="28">
        <f>SUM(D14*F14)</f>
        <v>1632.4</v>
      </c>
      <c r="I14" t="s">
        <v>69</v>
      </c>
      <c r="J14">
        <f>SUM(J12*J13)</f>
        <v>84</v>
      </c>
    </row>
    <row r="15" spans="1:10">
      <c r="A15" s="24"/>
      <c r="B15" s="25">
        <v>5061</v>
      </c>
      <c r="C15" s="29" t="s">
        <v>111</v>
      </c>
      <c r="D15" s="26">
        <v>14</v>
      </c>
      <c r="E15" s="27" t="s">
        <v>21</v>
      </c>
      <c r="F15" s="26">
        <v>6.5</v>
      </c>
      <c r="G15" s="28">
        <f t="shared" ref="G15:G17" si="0">SUM(D15*F15)</f>
        <v>91</v>
      </c>
      <c r="I15" t="s">
        <v>70</v>
      </c>
      <c r="J15">
        <f>SUM(J14*0.17)</f>
        <v>14.280000000000001</v>
      </c>
    </row>
    <row r="16" spans="1:10">
      <c r="A16" s="24"/>
      <c r="B16" s="25">
        <v>3283</v>
      </c>
      <c r="C16" s="29" t="s">
        <v>22</v>
      </c>
      <c r="D16" s="26">
        <v>60</v>
      </c>
      <c r="E16" s="27" t="s">
        <v>23</v>
      </c>
      <c r="F16" s="26">
        <v>10.43</v>
      </c>
      <c r="G16" s="28">
        <f t="shared" si="0"/>
        <v>625.79999999999995</v>
      </c>
      <c r="I16" t="s">
        <v>71</v>
      </c>
      <c r="J16">
        <f>SUM(J14*0.7)</f>
        <v>58.8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80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113</v>
      </c>
      <c r="E19" s="27" t="s">
        <v>27</v>
      </c>
      <c r="F19" s="26">
        <v>0.1</v>
      </c>
      <c r="G19" s="28">
        <f t="shared" ref="G19:G29" si="1">SUM(D19*F19)</f>
        <v>11.3</v>
      </c>
      <c r="I19" t="s">
        <v>73</v>
      </c>
      <c r="J19">
        <f>SUM(D18*1.42)</f>
        <v>113.6</v>
      </c>
    </row>
    <row r="20" spans="1:11">
      <c r="A20" s="24"/>
      <c r="B20" s="25">
        <v>4299</v>
      </c>
      <c r="C20" s="30" t="s">
        <v>28</v>
      </c>
      <c r="D20" s="26">
        <v>113</v>
      </c>
      <c r="E20" s="27" t="s">
        <v>27</v>
      </c>
      <c r="F20" s="26">
        <v>0.55000000000000004</v>
      </c>
      <c r="G20" s="28">
        <f t="shared" si="1"/>
        <v>62.150000000000006</v>
      </c>
      <c r="I20" t="s">
        <v>74</v>
      </c>
      <c r="J20">
        <f>SUM(J19)</f>
        <v>113.6</v>
      </c>
    </row>
    <row r="21" spans="1:11">
      <c r="A21" s="24"/>
      <c r="B21" s="25">
        <v>7194</v>
      </c>
      <c r="C21" s="29" t="s">
        <v>76</v>
      </c>
      <c r="D21" s="26">
        <f>SUM(D18)</f>
        <v>80</v>
      </c>
      <c r="E21" s="27" t="s">
        <v>23</v>
      </c>
      <c r="F21" s="26">
        <v>15.17</v>
      </c>
      <c r="G21" s="28">
        <f t="shared" si="1"/>
        <v>1213.5999999999999</v>
      </c>
      <c r="I21" t="s">
        <v>75</v>
      </c>
      <c r="J21">
        <v>4</v>
      </c>
      <c r="K21" s="69">
        <f>SUM(J21*16.2)</f>
        <v>64.8</v>
      </c>
    </row>
    <row r="22" spans="1:11" s="69" customFormat="1" ht="22.5">
      <c r="A22" s="68"/>
      <c r="B22" s="60">
        <v>4425</v>
      </c>
      <c r="C22" s="61" t="s">
        <v>55</v>
      </c>
      <c r="D22" s="62">
        <v>65</v>
      </c>
      <c r="E22" s="60" t="s">
        <v>31</v>
      </c>
      <c r="F22" s="62">
        <v>13.5</v>
      </c>
      <c r="G22" s="64">
        <f t="shared" si="1"/>
        <v>877.5</v>
      </c>
      <c r="I22" s="69" t="s">
        <v>78</v>
      </c>
      <c r="J22" s="69">
        <v>3</v>
      </c>
    </row>
    <row r="23" spans="1:11" ht="22.5">
      <c r="A23" s="24"/>
      <c r="B23" s="60">
        <v>4443</v>
      </c>
      <c r="C23" s="61" t="s">
        <v>56</v>
      </c>
      <c r="D23" s="62">
        <v>60</v>
      </c>
      <c r="E23" s="60" t="s">
        <v>31</v>
      </c>
      <c r="F23" s="62">
        <v>12.2</v>
      </c>
      <c r="G23" s="28">
        <f t="shared" si="1"/>
        <v>732</v>
      </c>
    </row>
    <row r="24" spans="1:11">
      <c r="A24" s="24"/>
      <c r="B24" s="25">
        <v>7219</v>
      </c>
      <c r="C24" s="29" t="s">
        <v>30</v>
      </c>
      <c r="D24" s="26">
        <v>10</v>
      </c>
      <c r="E24" s="25" t="s">
        <v>31</v>
      </c>
      <c r="F24" s="26">
        <v>29.67</v>
      </c>
      <c r="G24" s="64">
        <f t="shared" si="1"/>
        <v>296.70000000000005</v>
      </c>
    </row>
    <row r="25" spans="1:11">
      <c r="A25" s="24"/>
      <c r="B25" s="25">
        <v>5061</v>
      </c>
      <c r="C25" s="29" t="s">
        <v>58</v>
      </c>
      <c r="D25" s="26">
        <v>10</v>
      </c>
      <c r="E25" s="25" t="s">
        <v>21</v>
      </c>
      <c r="F25" s="26">
        <v>6.5</v>
      </c>
      <c r="G25" s="28">
        <f t="shared" si="1"/>
        <v>65</v>
      </c>
      <c r="I25" t="s">
        <v>70</v>
      </c>
      <c r="J25">
        <f>SUM(D18*0.17)</f>
        <v>13.600000000000001</v>
      </c>
    </row>
    <row r="26" spans="1:11" ht="22.5">
      <c r="A26" s="24"/>
      <c r="B26" s="71">
        <v>20211</v>
      </c>
      <c r="C26" s="61" t="s">
        <v>61</v>
      </c>
      <c r="D26" s="72">
        <v>42</v>
      </c>
      <c r="E26" s="71" t="s">
        <v>31</v>
      </c>
      <c r="F26" s="72">
        <v>29.5</v>
      </c>
      <c r="G26" s="73">
        <f t="shared" si="1"/>
        <v>1239</v>
      </c>
    </row>
    <row r="27" spans="1:11">
      <c r="A27" s="24"/>
      <c r="B27" s="71">
        <v>4408</v>
      </c>
      <c r="C27" s="56" t="s">
        <v>62</v>
      </c>
      <c r="D27" s="72">
        <f>SUM(D18)</f>
        <v>80</v>
      </c>
      <c r="E27" s="71" t="s">
        <v>31</v>
      </c>
      <c r="F27" s="72">
        <v>1.27</v>
      </c>
      <c r="G27" s="73">
        <f t="shared" si="1"/>
        <v>101.6</v>
      </c>
      <c r="I27" t="s">
        <v>79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f>SUM(D18)</f>
        <v>80</v>
      </c>
      <c r="E29" s="27" t="s">
        <v>23</v>
      </c>
      <c r="F29" s="26">
        <v>25.54</v>
      </c>
      <c r="G29" s="28">
        <f t="shared" si="1"/>
        <v>2043.1999999999998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9006.25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2</v>
      </c>
      <c r="E32" s="27" t="s">
        <v>23</v>
      </c>
      <c r="F32" s="26">
        <v>248.16</v>
      </c>
      <c r="G32" s="28">
        <f t="shared" ref="G32:G37" si="2">SUM(D32*F32)</f>
        <v>496.32</v>
      </c>
    </row>
    <row r="33" spans="1:7">
      <c r="A33" s="24"/>
      <c r="B33" s="25">
        <v>10554</v>
      </c>
      <c r="C33" s="29" t="s">
        <v>48</v>
      </c>
      <c r="D33" s="26">
        <v>2</v>
      </c>
      <c r="E33" s="27" t="s">
        <v>19</v>
      </c>
      <c r="F33" s="26">
        <v>52.23</v>
      </c>
      <c r="G33" s="28">
        <f t="shared" si="2"/>
        <v>104.46</v>
      </c>
    </row>
    <row r="34" spans="1:7" ht="22.5">
      <c r="A34" s="24"/>
      <c r="B34" s="60">
        <v>3090</v>
      </c>
      <c r="C34" s="61" t="s">
        <v>49</v>
      </c>
      <c r="D34" s="62">
        <f>SUM(D33*1)</f>
        <v>2</v>
      </c>
      <c r="E34" s="63" t="s">
        <v>19</v>
      </c>
      <c r="F34" s="62">
        <v>26.18</v>
      </c>
      <c r="G34" s="64">
        <f t="shared" si="2"/>
        <v>52.36</v>
      </c>
    </row>
    <row r="35" spans="1:7">
      <c r="A35" s="24"/>
      <c r="B35" s="25">
        <v>20241</v>
      </c>
      <c r="C35" s="30" t="s">
        <v>50</v>
      </c>
      <c r="D35" s="26">
        <f>SUM(D32)</f>
        <v>2</v>
      </c>
      <c r="E35" s="27" t="s">
        <v>51</v>
      </c>
      <c r="F35" s="62">
        <v>90.53</v>
      </c>
      <c r="G35" s="28">
        <f t="shared" si="2"/>
        <v>181.06</v>
      </c>
    </row>
    <row r="36" spans="1:7">
      <c r="A36" s="24"/>
      <c r="B36" s="25">
        <v>2425</v>
      </c>
      <c r="C36" s="30" t="s">
        <v>52</v>
      </c>
      <c r="D36" s="26">
        <f>SUM(D33*3)</f>
        <v>6</v>
      </c>
      <c r="E36" s="27" t="s">
        <v>19</v>
      </c>
      <c r="F36" s="26">
        <v>5.38</v>
      </c>
      <c r="G36" s="28">
        <f t="shared" si="2"/>
        <v>32.28</v>
      </c>
    </row>
    <row r="37" spans="1:7">
      <c r="A37" s="24"/>
      <c r="B37" s="65">
        <v>72116</v>
      </c>
      <c r="C37" s="66" t="s">
        <v>53</v>
      </c>
      <c r="D37" s="26">
        <f>SUM(D32)</f>
        <v>2</v>
      </c>
      <c r="E37" s="67" t="s">
        <v>23</v>
      </c>
      <c r="F37" s="62">
        <v>56.75</v>
      </c>
      <c r="G37" s="28">
        <f t="shared" si="2"/>
        <v>113.5</v>
      </c>
    </row>
    <row r="38" spans="1:7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979.98</v>
      </c>
    </row>
    <row r="39" spans="1:7" ht="16.5" thickBot="1">
      <c r="A39" s="35"/>
      <c r="B39" s="36"/>
      <c r="C39" s="37"/>
      <c r="D39" s="21"/>
      <c r="E39" s="39" t="s">
        <v>34</v>
      </c>
      <c r="F39" s="85">
        <f>SUM(G30+G38)</f>
        <v>9986.23</v>
      </c>
      <c r="G39" s="86"/>
    </row>
    <row r="40" spans="1:7">
      <c r="A40" s="40" t="s">
        <v>35</v>
      </c>
      <c r="B40" s="41"/>
      <c r="C40" s="41"/>
      <c r="E40" s="42"/>
    </row>
    <row r="41" spans="1:7" ht="15.75" thickBot="1">
      <c r="A41" s="87" t="s">
        <v>36</v>
      </c>
      <c r="B41" s="87"/>
      <c r="C41" s="87"/>
      <c r="D41" s="87"/>
      <c r="E41" s="87"/>
    </row>
    <row r="42" spans="1:7">
      <c r="A42" s="43"/>
      <c r="B42" s="44"/>
      <c r="C42" s="2"/>
      <c r="D42" s="2"/>
      <c r="E42" s="45"/>
      <c r="F42" s="2"/>
      <c r="G42" s="4"/>
    </row>
    <row r="43" spans="1:7">
      <c r="A43" s="46"/>
      <c r="B43" s="47"/>
      <c r="C43" s="6"/>
      <c r="D43" s="6"/>
      <c r="E43" s="48"/>
      <c r="F43" s="6"/>
      <c r="G43" s="8"/>
    </row>
    <row r="44" spans="1:7">
      <c r="A44" s="46"/>
      <c r="B44" s="47"/>
      <c r="C44" s="6"/>
      <c r="D44" s="6"/>
      <c r="E44" s="48"/>
      <c r="F44" s="6"/>
      <c r="G44" s="8"/>
    </row>
    <row r="45" spans="1:7">
      <c r="A45" s="46"/>
      <c r="B45" s="49" t="s">
        <v>92</v>
      </c>
      <c r="C45" s="6"/>
      <c r="D45" s="6" t="s">
        <v>38</v>
      </c>
      <c r="E45" s="48"/>
      <c r="F45" s="6"/>
      <c r="G45" s="8"/>
    </row>
    <row r="46" spans="1:7">
      <c r="A46" s="46"/>
      <c r="B46" s="47"/>
      <c r="C46" s="6"/>
      <c r="D46" s="6" t="s">
        <v>39</v>
      </c>
      <c r="E46" s="48"/>
      <c r="F46" s="6"/>
      <c r="G46" s="8"/>
    </row>
    <row r="47" spans="1:7" ht="15.75" thickBot="1">
      <c r="A47" s="50"/>
      <c r="B47" s="51"/>
      <c r="C47" s="11"/>
      <c r="D47" s="11"/>
      <c r="E47" s="52"/>
      <c r="F47" s="11"/>
      <c r="G47" s="12"/>
    </row>
  </sheetData>
  <mergeCells count="2">
    <mergeCell ref="F39:G39"/>
    <mergeCell ref="A41:E4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56"/>
  <sheetViews>
    <sheetView zoomScale="90" zoomScaleNormal="90" workbookViewId="0"/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125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7.3</v>
      </c>
    </row>
    <row r="13" spans="1:10">
      <c r="A13" s="24"/>
      <c r="B13" s="25"/>
      <c r="C13" t="s">
        <v>126</v>
      </c>
      <c r="D13" s="26">
        <v>7.3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36.5</v>
      </c>
      <c r="E14" s="27" t="s">
        <v>19</v>
      </c>
      <c r="F14" s="26">
        <v>11.66</v>
      </c>
      <c r="G14" s="28">
        <f>SUM(D14*F14)</f>
        <v>425.59000000000003</v>
      </c>
      <c r="I14" t="s">
        <v>69</v>
      </c>
      <c r="J14">
        <f>SUM(J12*J13)</f>
        <v>21.9</v>
      </c>
    </row>
    <row r="15" spans="1:10">
      <c r="A15" s="24"/>
      <c r="B15" s="25">
        <v>5061</v>
      </c>
      <c r="C15" s="29" t="s">
        <v>111</v>
      </c>
      <c r="D15" s="26">
        <v>3</v>
      </c>
      <c r="E15" s="27" t="s">
        <v>21</v>
      </c>
      <c r="F15" s="26">
        <v>6.5</v>
      </c>
      <c r="G15" s="28">
        <f t="shared" ref="G15:G17" si="0">SUM(D15*F15)</f>
        <v>19.5</v>
      </c>
      <c r="I15" t="s">
        <v>70</v>
      </c>
      <c r="J15">
        <f>SUM(J14*0.17)</f>
        <v>3.7229999999999999</v>
      </c>
    </row>
    <row r="16" spans="1:10">
      <c r="A16" s="24"/>
      <c r="B16" s="25">
        <v>3283</v>
      </c>
      <c r="C16" s="29" t="s">
        <v>22</v>
      </c>
      <c r="D16" s="26">
        <v>15</v>
      </c>
      <c r="E16" s="27" t="s">
        <v>23</v>
      </c>
      <c r="F16" s="26">
        <v>10.43</v>
      </c>
      <c r="G16" s="28">
        <f t="shared" si="0"/>
        <v>156.44999999999999</v>
      </c>
      <c r="I16" t="s">
        <v>71</v>
      </c>
      <c r="J16">
        <f>SUM(J14*0.7)</f>
        <v>15.329999999999998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21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29</v>
      </c>
      <c r="E19" s="27" t="s">
        <v>27</v>
      </c>
      <c r="F19" s="26">
        <v>0.1</v>
      </c>
      <c r="G19" s="28">
        <f t="shared" ref="G19:G29" si="1">SUM(D19*F19)</f>
        <v>2.9000000000000004</v>
      </c>
      <c r="I19" t="s">
        <v>73</v>
      </c>
      <c r="J19">
        <f>SUM(D18*1.42)</f>
        <v>29.82</v>
      </c>
    </row>
    <row r="20" spans="1:11">
      <c r="A20" s="24"/>
      <c r="B20" s="25">
        <v>4299</v>
      </c>
      <c r="C20" s="30" t="s">
        <v>28</v>
      </c>
      <c r="D20" s="26">
        <f>SUM(D19)</f>
        <v>29</v>
      </c>
      <c r="E20" s="27" t="s">
        <v>27</v>
      </c>
      <c r="F20" s="26">
        <v>0.55000000000000004</v>
      </c>
      <c r="G20" s="28">
        <f t="shared" si="1"/>
        <v>15.950000000000001</v>
      </c>
      <c r="I20" t="s">
        <v>74</v>
      </c>
      <c r="J20">
        <f>SUM(J19)</f>
        <v>29.82</v>
      </c>
    </row>
    <row r="21" spans="1:11">
      <c r="A21" s="24"/>
      <c r="B21" s="25">
        <v>7194</v>
      </c>
      <c r="C21" s="29" t="s">
        <v>76</v>
      </c>
      <c r="D21" s="26">
        <f>SUM(D18)</f>
        <v>21</v>
      </c>
      <c r="E21" s="27" t="s">
        <v>23</v>
      </c>
      <c r="F21" s="26">
        <v>15.17</v>
      </c>
      <c r="G21" s="28">
        <f t="shared" si="1"/>
        <v>318.57</v>
      </c>
      <c r="I21" t="s">
        <v>75</v>
      </c>
      <c r="J21">
        <v>2</v>
      </c>
      <c r="K21" s="69">
        <f>SUM(J21*16.2)</f>
        <v>32.4</v>
      </c>
    </row>
    <row r="22" spans="1:11" s="69" customFormat="1" ht="22.5">
      <c r="A22" s="68"/>
      <c r="B22" s="60">
        <v>4425</v>
      </c>
      <c r="C22" s="61" t="s">
        <v>55</v>
      </c>
      <c r="D22" s="62">
        <v>33</v>
      </c>
      <c r="E22" s="60" t="s">
        <v>31</v>
      </c>
      <c r="F22" s="62">
        <v>13.5</v>
      </c>
      <c r="G22" s="64">
        <f t="shared" si="1"/>
        <v>445.5</v>
      </c>
      <c r="I22" s="69" t="s">
        <v>78</v>
      </c>
      <c r="J22" s="69">
        <v>2</v>
      </c>
    </row>
    <row r="23" spans="1:11" ht="22.5">
      <c r="A23" s="24"/>
      <c r="B23" s="60">
        <v>4443</v>
      </c>
      <c r="C23" s="61" t="s">
        <v>56</v>
      </c>
      <c r="D23" s="62">
        <v>15</v>
      </c>
      <c r="E23" s="60" t="s">
        <v>31</v>
      </c>
      <c r="F23" s="62">
        <v>12.2</v>
      </c>
      <c r="G23" s="64">
        <f t="shared" si="1"/>
        <v>183</v>
      </c>
    </row>
    <row r="24" spans="1:11">
      <c r="A24" s="24"/>
      <c r="B24" s="25">
        <v>5061</v>
      </c>
      <c r="C24" s="29" t="s">
        <v>58</v>
      </c>
      <c r="D24" s="26">
        <v>4</v>
      </c>
      <c r="E24" s="25" t="s">
        <v>21</v>
      </c>
      <c r="F24" s="26">
        <v>6.5</v>
      </c>
      <c r="G24" s="28">
        <f t="shared" si="1"/>
        <v>26</v>
      </c>
      <c r="I24" t="s">
        <v>70</v>
      </c>
      <c r="J24">
        <f>SUM(D18*0.17)</f>
        <v>3.5700000000000003</v>
      </c>
    </row>
    <row r="25" spans="1:11" ht="22.5">
      <c r="A25" s="24"/>
      <c r="B25" s="71">
        <v>20211</v>
      </c>
      <c r="C25" s="61" t="s">
        <v>61</v>
      </c>
      <c r="D25" s="72">
        <v>13</v>
      </c>
      <c r="E25" s="71" t="s">
        <v>31</v>
      </c>
      <c r="F25" s="72">
        <v>29.5</v>
      </c>
      <c r="G25" s="73">
        <f t="shared" si="1"/>
        <v>383.5</v>
      </c>
      <c r="I25" s="69" t="s">
        <v>82</v>
      </c>
      <c r="J25">
        <v>5</v>
      </c>
      <c r="K25">
        <f>SUM(J25*2.5)</f>
        <v>12.5</v>
      </c>
    </row>
    <row r="26" spans="1:11">
      <c r="A26" s="24"/>
      <c r="B26" s="71">
        <v>4408</v>
      </c>
      <c r="C26" s="56" t="s">
        <v>62</v>
      </c>
      <c r="D26" s="72">
        <f>SUM(D18)</f>
        <v>21</v>
      </c>
      <c r="E26" s="71" t="s">
        <v>31</v>
      </c>
      <c r="F26" s="72">
        <v>1.27</v>
      </c>
      <c r="G26" s="73">
        <f t="shared" si="1"/>
        <v>26.67</v>
      </c>
      <c r="I26" t="s">
        <v>79</v>
      </c>
    </row>
    <row r="27" spans="1:11">
      <c r="A27" s="24"/>
      <c r="B27" s="25">
        <v>7219</v>
      </c>
      <c r="C27" s="29" t="s">
        <v>30</v>
      </c>
      <c r="D27" s="26">
        <v>4</v>
      </c>
      <c r="E27" s="25" t="s">
        <v>31</v>
      </c>
      <c r="F27" s="26">
        <v>29.67</v>
      </c>
      <c r="G27" s="64">
        <f t="shared" si="1"/>
        <v>118.68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f>SUM(D18)</f>
        <v>21</v>
      </c>
      <c r="E29" s="27" t="s">
        <v>23</v>
      </c>
      <c r="F29" s="26">
        <v>25.54</v>
      </c>
      <c r="G29" s="28">
        <f t="shared" si="1"/>
        <v>536.34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2673.65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4</v>
      </c>
      <c r="E32" s="27" t="s">
        <v>23</v>
      </c>
      <c r="F32" s="26">
        <v>248.16</v>
      </c>
      <c r="G32" s="28">
        <f t="shared" ref="G32:G37" si="2">SUM(D32*F32)</f>
        <v>992.64</v>
      </c>
    </row>
    <row r="33" spans="1:11">
      <c r="A33" s="24"/>
      <c r="B33" s="25">
        <v>10554</v>
      </c>
      <c r="C33" s="29" t="s">
        <v>48</v>
      </c>
      <c r="D33" s="26">
        <v>2</v>
      </c>
      <c r="E33" s="27" t="s">
        <v>19</v>
      </c>
      <c r="F33" s="26">
        <v>52.23</v>
      </c>
      <c r="G33" s="28">
        <f t="shared" si="2"/>
        <v>104.46</v>
      </c>
    </row>
    <row r="34" spans="1:11" ht="22.5">
      <c r="A34" s="24"/>
      <c r="B34" s="60">
        <v>3090</v>
      </c>
      <c r="C34" s="61" t="s">
        <v>49</v>
      </c>
      <c r="D34" s="62">
        <f>SUM(D33*1)</f>
        <v>2</v>
      </c>
      <c r="E34" s="63" t="s">
        <v>19</v>
      </c>
      <c r="F34" s="62">
        <v>26.18</v>
      </c>
      <c r="G34" s="64">
        <f t="shared" si="2"/>
        <v>52.36</v>
      </c>
    </row>
    <row r="35" spans="1:11">
      <c r="A35" s="24"/>
      <c r="B35" s="25">
        <v>20241</v>
      </c>
      <c r="C35" s="30" t="s">
        <v>50</v>
      </c>
      <c r="D35" s="26">
        <f>SUM(D32)</f>
        <v>4</v>
      </c>
      <c r="E35" s="27" t="s">
        <v>51</v>
      </c>
      <c r="F35" s="62">
        <v>90.53</v>
      </c>
      <c r="G35" s="28">
        <f t="shared" si="2"/>
        <v>362.12</v>
      </c>
    </row>
    <row r="36" spans="1:11">
      <c r="A36" s="24"/>
      <c r="B36" s="25">
        <v>2425</v>
      </c>
      <c r="C36" s="30" t="s">
        <v>52</v>
      </c>
      <c r="D36" s="26">
        <f>SUM(D33*3)</f>
        <v>6</v>
      </c>
      <c r="E36" s="27" t="s">
        <v>19</v>
      </c>
      <c r="F36" s="26">
        <v>5.38</v>
      </c>
      <c r="G36" s="28">
        <f t="shared" si="2"/>
        <v>32.28</v>
      </c>
      <c r="I36" t="s">
        <v>88</v>
      </c>
      <c r="J36">
        <f>SUM(J45)*2*2.5*0.17</f>
        <v>24.82</v>
      </c>
    </row>
    <row r="37" spans="1:11">
      <c r="A37" s="24"/>
      <c r="B37" s="65">
        <v>72116</v>
      </c>
      <c r="C37" s="66" t="s">
        <v>53</v>
      </c>
      <c r="D37" s="26">
        <f>SUM(D32)</f>
        <v>4</v>
      </c>
      <c r="E37" s="67" t="s">
        <v>23</v>
      </c>
      <c r="F37" s="62">
        <v>56.75</v>
      </c>
      <c r="G37" s="28">
        <f t="shared" si="2"/>
        <v>227</v>
      </c>
    </row>
    <row r="38" spans="1:11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1770.86</v>
      </c>
    </row>
    <row r="39" spans="1:11" ht="16.5" thickBot="1">
      <c r="A39" s="18">
        <v>5</v>
      </c>
      <c r="B39" s="19"/>
      <c r="C39" s="20" t="s">
        <v>40</v>
      </c>
      <c r="D39" s="21"/>
      <c r="E39" s="22"/>
      <c r="F39" s="53"/>
      <c r="G39" s="23"/>
    </row>
    <row r="40" spans="1:11">
      <c r="A40" s="24"/>
      <c r="B40" s="25">
        <v>7288</v>
      </c>
      <c r="C40" s="29" t="s">
        <v>63</v>
      </c>
      <c r="D40" s="54">
        <v>36</v>
      </c>
      <c r="E40" s="25" t="s">
        <v>41</v>
      </c>
      <c r="F40" s="54">
        <v>20.350000000000001</v>
      </c>
      <c r="G40" s="28">
        <f>SUM(D40*F40)</f>
        <v>732.6</v>
      </c>
    </row>
    <row r="41" spans="1:11" ht="15.75" thickBot="1">
      <c r="A41" s="55"/>
      <c r="B41" s="47"/>
      <c r="C41" s="6"/>
      <c r="D41" s="31"/>
      <c r="E41" s="32"/>
      <c r="F41" s="33" t="s">
        <v>33</v>
      </c>
      <c r="G41" s="34">
        <f>SUM(G40:G40)</f>
        <v>732.6</v>
      </c>
    </row>
    <row r="42" spans="1:11" ht="16.5" thickBot="1">
      <c r="A42" s="18">
        <v>6</v>
      </c>
      <c r="B42" s="19"/>
      <c r="C42" s="20" t="s">
        <v>42</v>
      </c>
      <c r="D42" s="21"/>
      <c r="E42" s="22"/>
      <c r="F42" s="53"/>
      <c r="G42" s="23"/>
      <c r="J42">
        <v>5</v>
      </c>
    </row>
    <row r="43" spans="1:11">
      <c r="A43" s="55"/>
      <c r="B43" s="57"/>
      <c r="C43" s="58" t="s">
        <v>89</v>
      </c>
      <c r="D43" s="54">
        <v>2.7</v>
      </c>
      <c r="E43" s="57" t="s">
        <v>43</v>
      </c>
      <c r="F43" s="54"/>
      <c r="G43" s="28"/>
      <c r="I43" t="s">
        <v>83</v>
      </c>
      <c r="J43">
        <v>2.6</v>
      </c>
    </row>
    <row r="44" spans="1:11">
      <c r="A44" s="55"/>
      <c r="B44" s="25">
        <v>1379</v>
      </c>
      <c r="C44" s="29" t="s">
        <v>127</v>
      </c>
      <c r="D44" s="54">
        <v>350</v>
      </c>
      <c r="E44" s="27" t="s">
        <v>21</v>
      </c>
      <c r="F44" s="26">
        <v>0.48</v>
      </c>
      <c r="G44" s="28">
        <f>SUM(D44*F44)</f>
        <v>168</v>
      </c>
      <c r="J44">
        <v>7</v>
      </c>
    </row>
    <row r="45" spans="1:11">
      <c r="A45" s="55"/>
      <c r="B45" s="25">
        <v>370</v>
      </c>
      <c r="C45" s="30" t="s">
        <v>44</v>
      </c>
      <c r="D45" s="54">
        <v>2</v>
      </c>
      <c r="E45" s="27" t="s">
        <v>45</v>
      </c>
      <c r="F45" s="26">
        <v>73.25</v>
      </c>
      <c r="G45" s="28">
        <f t="shared" ref="G45:G46" si="3">SUM(D45*F45)</f>
        <v>146.5</v>
      </c>
      <c r="J45">
        <f>SUM(J42:J44)*2</f>
        <v>29.2</v>
      </c>
      <c r="K45">
        <f>SUM(J45*0.06)</f>
        <v>1.752</v>
      </c>
    </row>
    <row r="46" spans="1:11">
      <c r="A46" s="55"/>
      <c r="B46" s="25">
        <v>4718</v>
      </c>
      <c r="C46" s="30" t="s">
        <v>46</v>
      </c>
      <c r="D46" s="54">
        <v>2</v>
      </c>
      <c r="E46" s="27" t="s">
        <v>45</v>
      </c>
      <c r="F46" s="26">
        <v>75.75</v>
      </c>
      <c r="G46" s="28">
        <f t="shared" si="3"/>
        <v>151.5</v>
      </c>
      <c r="I46" t="s">
        <v>84</v>
      </c>
      <c r="J46">
        <v>15</v>
      </c>
      <c r="K46">
        <f>SUM(J46*0.06)</f>
        <v>0.89999999999999991</v>
      </c>
    </row>
    <row r="47" spans="1:11" ht="15.75" thickBot="1">
      <c r="A47" s="55"/>
      <c r="B47" s="47"/>
      <c r="C47" s="6"/>
      <c r="D47" s="59"/>
      <c r="E47" s="32"/>
      <c r="F47" s="33" t="s">
        <v>33</v>
      </c>
      <c r="G47" s="34">
        <f>SUM(G44:G46)</f>
        <v>466</v>
      </c>
      <c r="I47" t="s">
        <v>85</v>
      </c>
      <c r="K47">
        <f>SUM(K45:K46)</f>
        <v>2.6520000000000001</v>
      </c>
    </row>
    <row r="48" spans="1:11" ht="16.5" thickBot="1">
      <c r="A48" s="35"/>
      <c r="B48" s="36"/>
      <c r="C48" s="37"/>
      <c r="D48" s="21"/>
      <c r="E48" s="80" t="s">
        <v>34</v>
      </c>
      <c r="F48" s="85">
        <f>SUM(G30+G38+G41+G47)</f>
        <v>5643.1100000000006</v>
      </c>
      <c r="G48" s="86"/>
      <c r="I48" t="s">
        <v>86</v>
      </c>
      <c r="J48">
        <f>SUM(K47*139)</f>
        <v>368.62800000000004</v>
      </c>
    </row>
    <row r="49" spans="1:10">
      <c r="A49" s="40" t="s">
        <v>35</v>
      </c>
      <c r="B49" s="41"/>
      <c r="C49" s="41"/>
      <c r="E49" s="42"/>
      <c r="I49" t="s">
        <v>87</v>
      </c>
      <c r="J49">
        <f>SUM(K47*0.8)</f>
        <v>2.1216000000000004</v>
      </c>
    </row>
    <row r="50" spans="1:10" ht="15.75" thickBot="1">
      <c r="A50" s="87" t="s">
        <v>36</v>
      </c>
      <c r="B50" s="87"/>
      <c r="C50" s="87"/>
      <c r="D50" s="87"/>
      <c r="E50" s="87"/>
    </row>
    <row r="51" spans="1:10">
      <c r="A51" s="43"/>
      <c r="B51" s="44"/>
      <c r="C51" s="2"/>
      <c r="D51" s="2"/>
      <c r="E51" s="45"/>
      <c r="F51" s="2"/>
      <c r="G51" s="4"/>
    </row>
    <row r="52" spans="1:10">
      <c r="A52" s="46"/>
      <c r="B52" s="47"/>
      <c r="C52" s="6"/>
      <c r="D52" s="6"/>
      <c r="E52" s="48"/>
      <c r="F52" s="6"/>
      <c r="G52" s="8"/>
    </row>
    <row r="53" spans="1:10">
      <c r="A53" s="46"/>
      <c r="B53" s="47"/>
      <c r="C53" s="6"/>
      <c r="D53" s="6"/>
      <c r="E53" s="48"/>
      <c r="F53" s="6"/>
      <c r="G53" s="8"/>
    </row>
    <row r="54" spans="1:10">
      <c r="A54" s="46"/>
      <c r="B54" s="49" t="s">
        <v>92</v>
      </c>
      <c r="C54" s="6"/>
      <c r="D54" s="6" t="s">
        <v>38</v>
      </c>
      <c r="E54" s="48"/>
      <c r="F54" s="6"/>
      <c r="G54" s="8"/>
    </row>
    <row r="55" spans="1:10">
      <c r="A55" s="46"/>
      <c r="B55" s="47"/>
      <c r="C55" s="6"/>
      <c r="D55" s="6" t="s">
        <v>39</v>
      </c>
      <c r="E55" s="48"/>
      <c r="F55" s="6"/>
      <c r="G55" s="8"/>
    </row>
    <row r="56" spans="1:10" ht="15.75" thickBot="1">
      <c r="A56" s="50"/>
      <c r="B56" s="51"/>
      <c r="C56" s="11"/>
      <c r="D56" s="11"/>
      <c r="E56" s="52"/>
      <c r="F56" s="11"/>
      <c r="G56" s="12"/>
    </row>
  </sheetData>
  <mergeCells count="2">
    <mergeCell ref="F48:G48"/>
    <mergeCell ref="A50:E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1"/>
  <sheetViews>
    <sheetView topLeftCell="A17" zoomScale="90" zoomScaleNormal="90" workbookViewId="0">
      <selection activeCell="D34" sqref="D34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128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24</v>
      </c>
    </row>
    <row r="13" spans="1:10">
      <c r="A13" s="24"/>
      <c r="B13" s="25"/>
      <c r="C13" t="s">
        <v>129</v>
      </c>
      <c r="D13" s="26">
        <v>24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120</v>
      </c>
      <c r="E14" s="27" t="s">
        <v>19</v>
      </c>
      <c r="F14" s="26">
        <v>11.66</v>
      </c>
      <c r="G14" s="28">
        <f>SUM(D14*F14)</f>
        <v>1399.2</v>
      </c>
      <c r="I14" t="s">
        <v>69</v>
      </c>
      <c r="J14">
        <f>SUM(J12*J13)</f>
        <v>72</v>
      </c>
    </row>
    <row r="15" spans="1:10">
      <c r="A15" s="24"/>
      <c r="B15" s="25">
        <v>5061</v>
      </c>
      <c r="C15" s="29" t="s">
        <v>111</v>
      </c>
      <c r="D15" s="26">
        <v>12</v>
      </c>
      <c r="E15" s="27" t="s">
        <v>21</v>
      </c>
      <c r="F15" s="26">
        <v>6.5</v>
      </c>
      <c r="G15" s="28">
        <f t="shared" ref="G15:G17" si="0">SUM(D15*F15)</f>
        <v>78</v>
      </c>
      <c r="I15" t="s">
        <v>70</v>
      </c>
      <c r="J15">
        <f>SUM(J14*0.17)</f>
        <v>12.24</v>
      </c>
    </row>
    <row r="16" spans="1:10">
      <c r="A16" s="24"/>
      <c r="B16" s="25">
        <v>3283</v>
      </c>
      <c r="C16" s="29" t="s">
        <v>22</v>
      </c>
      <c r="D16" s="26">
        <v>50</v>
      </c>
      <c r="E16" s="27" t="s">
        <v>23</v>
      </c>
      <c r="F16" s="26">
        <v>10.43</v>
      </c>
      <c r="G16" s="28">
        <f t="shared" si="0"/>
        <v>521.5</v>
      </c>
      <c r="I16" t="s">
        <v>71</v>
      </c>
      <c r="J16">
        <f>SUM(J14*0.7)</f>
        <v>50.4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63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90</v>
      </c>
      <c r="E19" s="27" t="s">
        <v>27</v>
      </c>
      <c r="F19" s="26">
        <v>0.1</v>
      </c>
      <c r="G19" s="28">
        <f t="shared" ref="G19:G30" si="1">SUM(D19*F19)</f>
        <v>9</v>
      </c>
      <c r="I19" t="s">
        <v>73</v>
      </c>
      <c r="J19">
        <f>SUM(D18*1.42)</f>
        <v>89.46</v>
      </c>
    </row>
    <row r="20" spans="1:11">
      <c r="A20" s="24"/>
      <c r="B20" s="25">
        <v>4299</v>
      </c>
      <c r="C20" s="30" t="s">
        <v>28</v>
      </c>
      <c r="D20" s="26">
        <f>SUM(D19)</f>
        <v>90</v>
      </c>
      <c r="E20" s="27" t="s">
        <v>27</v>
      </c>
      <c r="F20" s="26">
        <v>0.55000000000000004</v>
      </c>
      <c r="G20" s="28">
        <f t="shared" si="1"/>
        <v>49.500000000000007</v>
      </c>
      <c r="I20" t="s">
        <v>74</v>
      </c>
      <c r="J20">
        <f>SUM(J19)</f>
        <v>89.46</v>
      </c>
    </row>
    <row r="21" spans="1:11">
      <c r="A21" s="24"/>
      <c r="B21" s="25">
        <v>7194</v>
      </c>
      <c r="C21" s="29" t="s">
        <v>76</v>
      </c>
      <c r="D21" s="26">
        <f>SUM(D18)</f>
        <v>63</v>
      </c>
      <c r="E21" s="27" t="s">
        <v>23</v>
      </c>
      <c r="F21" s="26">
        <v>15.17</v>
      </c>
      <c r="G21" s="28">
        <f t="shared" si="1"/>
        <v>955.71</v>
      </c>
      <c r="I21" t="s">
        <v>75</v>
      </c>
      <c r="J21">
        <v>4</v>
      </c>
      <c r="K21" s="69">
        <f>SUM(J21*16.2)</f>
        <v>64.8</v>
      </c>
    </row>
    <row r="22" spans="1:11" s="69" customFormat="1" ht="22.5">
      <c r="A22" s="68"/>
      <c r="B22" s="60">
        <v>4425</v>
      </c>
      <c r="C22" s="61" t="s">
        <v>55</v>
      </c>
      <c r="D22" s="62">
        <v>65</v>
      </c>
      <c r="E22" s="60" t="s">
        <v>31</v>
      </c>
      <c r="F22" s="62">
        <v>13.5</v>
      </c>
      <c r="G22" s="64">
        <f t="shared" si="1"/>
        <v>877.5</v>
      </c>
      <c r="I22" s="69" t="s">
        <v>78</v>
      </c>
      <c r="J22" s="69">
        <v>6</v>
      </c>
    </row>
    <row r="23" spans="1:11" ht="22.5">
      <c r="A23" s="24"/>
      <c r="B23" s="60">
        <v>4443</v>
      </c>
      <c r="C23" s="61" t="s">
        <v>56</v>
      </c>
      <c r="D23" s="62">
        <v>54</v>
      </c>
      <c r="E23" s="60" t="s">
        <v>31</v>
      </c>
      <c r="F23" s="62">
        <v>12.2</v>
      </c>
      <c r="G23" s="64">
        <f t="shared" si="1"/>
        <v>658.8</v>
      </c>
    </row>
    <row r="24" spans="1:11">
      <c r="A24" s="24"/>
      <c r="B24" s="25">
        <v>7219</v>
      </c>
      <c r="C24" s="29" t="s">
        <v>30</v>
      </c>
      <c r="D24" s="26">
        <v>12</v>
      </c>
      <c r="E24" s="25" t="s">
        <v>31</v>
      </c>
      <c r="F24" s="26">
        <v>29.67</v>
      </c>
      <c r="G24" s="64">
        <f t="shared" si="1"/>
        <v>356.04</v>
      </c>
    </row>
    <row r="25" spans="1:11">
      <c r="A25" s="24"/>
      <c r="B25" s="25">
        <v>5061</v>
      </c>
      <c r="C25" s="29" t="s">
        <v>58</v>
      </c>
      <c r="D25" s="26">
        <v>8</v>
      </c>
      <c r="E25" s="25" t="s">
        <v>21</v>
      </c>
      <c r="F25" s="26">
        <v>6.5</v>
      </c>
      <c r="G25" s="28">
        <f t="shared" si="1"/>
        <v>52</v>
      </c>
      <c r="I25" t="s">
        <v>70</v>
      </c>
      <c r="J25">
        <f>SUM(D18*0.17)</f>
        <v>10.71</v>
      </c>
    </row>
    <row r="26" spans="1:11" ht="22.5">
      <c r="A26" s="24"/>
      <c r="B26" s="71">
        <v>20211</v>
      </c>
      <c r="C26" s="61" t="s">
        <v>61</v>
      </c>
      <c r="D26" s="72">
        <v>6</v>
      </c>
      <c r="E26" s="71" t="s">
        <v>31</v>
      </c>
      <c r="F26" s="72">
        <v>29.5</v>
      </c>
      <c r="G26" s="73">
        <f t="shared" si="1"/>
        <v>177</v>
      </c>
      <c r="I26" s="69" t="s">
        <v>82</v>
      </c>
      <c r="J26">
        <v>2</v>
      </c>
      <c r="K26">
        <f>SUM(J26*2.5)</f>
        <v>5</v>
      </c>
    </row>
    <row r="27" spans="1:11">
      <c r="A27" s="24"/>
      <c r="B27" s="71">
        <v>4408</v>
      </c>
      <c r="C27" s="56" t="s">
        <v>62</v>
      </c>
      <c r="D27" s="72">
        <f>SUM(D18)</f>
        <v>63</v>
      </c>
      <c r="E27" s="71" t="s">
        <v>31</v>
      </c>
      <c r="F27" s="72">
        <v>1.27</v>
      </c>
      <c r="G27" s="73">
        <f t="shared" si="1"/>
        <v>80.010000000000005</v>
      </c>
      <c r="I27" t="s">
        <v>79</v>
      </c>
    </row>
    <row r="28" spans="1:11" ht="22.5">
      <c r="A28" s="24"/>
      <c r="B28" s="71">
        <v>2788</v>
      </c>
      <c r="C28" s="61" t="s">
        <v>94</v>
      </c>
      <c r="D28" s="72">
        <v>24</v>
      </c>
      <c r="E28" s="71" t="s">
        <v>31</v>
      </c>
      <c r="F28" s="72">
        <v>12</v>
      </c>
      <c r="G28" s="73">
        <f t="shared" si="1"/>
        <v>288</v>
      </c>
    </row>
    <row r="29" spans="1:11">
      <c r="A29" s="24"/>
      <c r="B29" s="25">
        <v>20247</v>
      </c>
      <c r="C29" s="29" t="s">
        <v>67</v>
      </c>
      <c r="D29" s="26">
        <v>1</v>
      </c>
      <c r="E29" s="27" t="s">
        <v>21</v>
      </c>
      <c r="F29" s="26">
        <v>8.1199999999999992</v>
      </c>
      <c r="G29" s="28">
        <f t="shared" si="1"/>
        <v>8.1199999999999992</v>
      </c>
    </row>
    <row r="30" spans="1:11">
      <c r="A30" s="24"/>
      <c r="B30" s="25">
        <v>11587</v>
      </c>
      <c r="C30" s="29" t="s">
        <v>32</v>
      </c>
      <c r="D30" s="26">
        <f>SUM(D18)</f>
        <v>63</v>
      </c>
      <c r="E30" s="27" t="s">
        <v>23</v>
      </c>
      <c r="F30" s="26">
        <v>25.54</v>
      </c>
      <c r="G30" s="28">
        <f t="shared" si="1"/>
        <v>1609.02</v>
      </c>
    </row>
    <row r="31" spans="1:11" ht="15.75" thickBot="1">
      <c r="A31" s="24"/>
      <c r="B31" s="47"/>
      <c r="C31" s="6"/>
      <c r="D31" s="31"/>
      <c r="E31" s="32"/>
      <c r="F31" s="33" t="s">
        <v>33</v>
      </c>
      <c r="G31" s="34">
        <f>SUM(G14:G30)</f>
        <v>7126.2800000000007</v>
      </c>
    </row>
    <row r="32" spans="1:11" ht="16.5" thickBot="1">
      <c r="A32" s="18">
        <v>3</v>
      </c>
      <c r="B32" s="19"/>
      <c r="C32" s="20" t="s">
        <v>47</v>
      </c>
      <c r="D32" s="21"/>
      <c r="E32" s="22"/>
      <c r="F32" s="21"/>
      <c r="G32" s="23"/>
    </row>
    <row r="33" spans="1:10">
      <c r="A33" s="24"/>
      <c r="B33" s="25">
        <v>3438</v>
      </c>
      <c r="C33" s="29" t="s">
        <v>64</v>
      </c>
      <c r="D33" s="26">
        <v>4</v>
      </c>
      <c r="E33" s="27" t="s">
        <v>23</v>
      </c>
      <c r="F33" s="26">
        <v>248.16</v>
      </c>
      <c r="G33" s="28">
        <f t="shared" ref="G33:G38" si="2">SUM(D33*F33)</f>
        <v>992.64</v>
      </c>
    </row>
    <row r="34" spans="1:10">
      <c r="A34" s="24"/>
      <c r="B34" s="25">
        <v>10554</v>
      </c>
      <c r="C34" s="29" t="s">
        <v>48</v>
      </c>
      <c r="D34" s="26">
        <v>2</v>
      </c>
      <c r="E34" s="27" t="s">
        <v>19</v>
      </c>
      <c r="F34" s="26">
        <v>52.23</v>
      </c>
      <c r="G34" s="28">
        <f t="shared" si="2"/>
        <v>104.46</v>
      </c>
    </row>
    <row r="35" spans="1:10" ht="22.5">
      <c r="A35" s="24"/>
      <c r="B35" s="60">
        <v>3090</v>
      </c>
      <c r="C35" s="61" t="s">
        <v>49</v>
      </c>
      <c r="D35" s="62">
        <f>SUM(D34*1)</f>
        <v>2</v>
      </c>
      <c r="E35" s="63" t="s">
        <v>19</v>
      </c>
      <c r="F35" s="62">
        <v>26.18</v>
      </c>
      <c r="G35" s="64">
        <f t="shared" si="2"/>
        <v>52.36</v>
      </c>
    </row>
    <row r="36" spans="1:10">
      <c r="A36" s="24"/>
      <c r="B36" s="25">
        <v>20241</v>
      </c>
      <c r="C36" s="30" t="s">
        <v>50</v>
      </c>
      <c r="D36" s="26">
        <f>SUM(D33)</f>
        <v>4</v>
      </c>
      <c r="E36" s="27" t="s">
        <v>51</v>
      </c>
      <c r="F36" s="62">
        <v>90.53</v>
      </c>
      <c r="G36" s="28">
        <f t="shared" si="2"/>
        <v>362.12</v>
      </c>
    </row>
    <row r="37" spans="1:10">
      <c r="A37" s="24"/>
      <c r="B37" s="25">
        <v>2425</v>
      </c>
      <c r="C37" s="30" t="s">
        <v>52</v>
      </c>
      <c r="D37" s="26">
        <f>SUM(D34*3)</f>
        <v>6</v>
      </c>
      <c r="E37" s="27" t="s">
        <v>19</v>
      </c>
      <c r="F37" s="26">
        <v>5.38</v>
      </c>
      <c r="G37" s="28">
        <f t="shared" si="2"/>
        <v>32.28</v>
      </c>
      <c r="I37" t="s">
        <v>88</v>
      </c>
      <c r="J37" t="e">
        <f>SUM(#REF!)*2*2.5*0.17</f>
        <v>#REF!</v>
      </c>
    </row>
    <row r="38" spans="1:10">
      <c r="A38" s="24"/>
      <c r="B38" s="65">
        <v>72116</v>
      </c>
      <c r="C38" s="66" t="s">
        <v>53</v>
      </c>
      <c r="D38" s="26">
        <f>SUM(D33)</f>
        <v>4</v>
      </c>
      <c r="E38" s="67" t="s">
        <v>23</v>
      </c>
      <c r="F38" s="62">
        <v>56.75</v>
      </c>
      <c r="G38" s="28">
        <f t="shared" si="2"/>
        <v>227</v>
      </c>
    </row>
    <row r="39" spans="1:10" ht="15.75" thickBot="1">
      <c r="A39" s="24"/>
      <c r="B39" s="65"/>
      <c r="C39" s="66"/>
      <c r="D39" s="31"/>
      <c r="E39" s="32"/>
      <c r="F39" s="33" t="s">
        <v>33</v>
      </c>
      <c r="G39" s="34">
        <f>SUM(G33:G38)</f>
        <v>1770.86</v>
      </c>
    </row>
    <row r="40" spans="1:10" ht="16.5" thickBot="1">
      <c r="A40" s="18">
        <v>5</v>
      </c>
      <c r="B40" s="19"/>
      <c r="C40" s="20" t="s">
        <v>40</v>
      </c>
      <c r="D40" s="21"/>
      <c r="E40" s="22"/>
      <c r="F40" s="53"/>
      <c r="G40" s="23"/>
    </row>
    <row r="41" spans="1:10">
      <c r="A41" s="24"/>
      <c r="B41" s="25">
        <v>7288</v>
      </c>
      <c r="C41" s="29" t="s">
        <v>63</v>
      </c>
      <c r="D41" s="54">
        <v>36</v>
      </c>
      <c r="E41" s="25" t="s">
        <v>41</v>
      </c>
      <c r="F41" s="54">
        <v>20.350000000000001</v>
      </c>
      <c r="G41" s="28">
        <f>SUM(D41*F41)</f>
        <v>732.6</v>
      </c>
    </row>
    <row r="42" spans="1:10" ht="15.75" thickBot="1">
      <c r="A42" s="55"/>
      <c r="B42" s="47"/>
      <c r="C42" s="6"/>
      <c r="D42" s="31"/>
      <c r="E42" s="32"/>
      <c r="F42" s="33" t="s">
        <v>33</v>
      </c>
      <c r="G42" s="34">
        <f>SUM(G41:G41)</f>
        <v>732.6</v>
      </c>
    </row>
    <row r="43" spans="1:10" ht="16.5" thickBot="1">
      <c r="A43" s="35"/>
      <c r="B43" s="36"/>
      <c r="C43" s="37"/>
      <c r="D43" s="21"/>
      <c r="E43" s="81" t="s">
        <v>34</v>
      </c>
      <c r="F43" s="85">
        <f>SUM(G31+G39+G42)</f>
        <v>9629.7400000000016</v>
      </c>
      <c r="G43" s="86"/>
      <c r="I43" t="s">
        <v>86</v>
      </c>
      <c r="J43" t="e">
        <f>SUM(#REF!*139)</f>
        <v>#REF!</v>
      </c>
    </row>
    <row r="44" spans="1:10">
      <c r="A44" s="40" t="s">
        <v>35</v>
      </c>
      <c r="B44" s="41"/>
      <c r="C44" s="41"/>
      <c r="E44" s="42"/>
      <c r="I44" t="s">
        <v>87</v>
      </c>
      <c r="J44" t="e">
        <f>SUM(#REF!*0.8)</f>
        <v>#REF!</v>
      </c>
    </row>
    <row r="45" spans="1:10" ht="15.75" thickBot="1">
      <c r="A45" s="87" t="s">
        <v>36</v>
      </c>
      <c r="B45" s="87"/>
      <c r="C45" s="87"/>
      <c r="D45" s="87"/>
      <c r="E45" s="87"/>
    </row>
    <row r="46" spans="1:10">
      <c r="A46" s="43"/>
      <c r="B46" s="44"/>
      <c r="C46" s="2"/>
      <c r="D46" s="2"/>
      <c r="E46" s="45"/>
      <c r="F46" s="2"/>
      <c r="G46" s="4"/>
    </row>
    <row r="47" spans="1:10">
      <c r="A47" s="46"/>
      <c r="B47" s="47"/>
      <c r="C47" s="6"/>
      <c r="D47" s="6"/>
      <c r="E47" s="48"/>
      <c r="F47" s="6"/>
      <c r="G47" s="8"/>
    </row>
    <row r="48" spans="1:10">
      <c r="A48" s="46"/>
      <c r="B48" s="47"/>
      <c r="C48" s="6"/>
      <c r="D48" s="6"/>
      <c r="E48" s="48"/>
      <c r="F48" s="6"/>
      <c r="G48" s="8"/>
    </row>
    <row r="49" spans="1:7">
      <c r="A49" s="46"/>
      <c r="B49" s="49" t="s">
        <v>92</v>
      </c>
      <c r="C49" s="6"/>
      <c r="D49" s="6" t="s">
        <v>38</v>
      </c>
      <c r="E49" s="48"/>
      <c r="F49" s="6"/>
      <c r="G49" s="8"/>
    </row>
    <row r="50" spans="1:7">
      <c r="A50" s="46"/>
      <c r="B50" s="47"/>
      <c r="C50" s="6"/>
      <c r="D50" s="6" t="s">
        <v>39</v>
      </c>
      <c r="E50" s="48"/>
      <c r="F50" s="6"/>
      <c r="G50" s="8"/>
    </row>
    <row r="51" spans="1:7" ht="15.75" thickBot="1">
      <c r="A51" s="50"/>
      <c r="B51" s="51"/>
      <c r="C51" s="11"/>
      <c r="D51" s="11"/>
      <c r="E51" s="52"/>
      <c r="F51" s="11"/>
      <c r="G51" s="12"/>
    </row>
  </sheetData>
  <mergeCells count="2">
    <mergeCell ref="F43:G43"/>
    <mergeCell ref="A45:E4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48"/>
  <sheetViews>
    <sheetView topLeftCell="A23" zoomScale="90" zoomScaleNormal="90" workbookViewId="0">
      <selection activeCell="A51" sqref="A51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130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12</v>
      </c>
    </row>
    <row r="13" spans="1:10">
      <c r="A13" s="24"/>
      <c r="B13" s="25"/>
      <c r="C13" t="s">
        <v>131</v>
      </c>
      <c r="D13" s="26">
        <v>12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60</v>
      </c>
      <c r="E14" s="27" t="s">
        <v>19</v>
      </c>
      <c r="F14" s="26">
        <v>11.66</v>
      </c>
      <c r="G14" s="28">
        <f>SUM(D14*F14)</f>
        <v>699.6</v>
      </c>
      <c r="I14" t="s">
        <v>69</v>
      </c>
      <c r="J14">
        <f>SUM(J12*J13)</f>
        <v>36</v>
      </c>
    </row>
    <row r="15" spans="1:10">
      <c r="A15" s="24"/>
      <c r="B15" s="25">
        <v>5061</v>
      </c>
      <c r="C15" s="29" t="s">
        <v>111</v>
      </c>
      <c r="D15" s="26">
        <v>6</v>
      </c>
      <c r="E15" s="27" t="s">
        <v>21</v>
      </c>
      <c r="F15" s="26">
        <v>6.5</v>
      </c>
      <c r="G15" s="28">
        <f t="shared" ref="G15:G17" si="0">SUM(D15*F15)</f>
        <v>39</v>
      </c>
      <c r="I15" t="s">
        <v>70</v>
      </c>
      <c r="J15">
        <f>SUM(J14*0.17)</f>
        <v>6.12</v>
      </c>
    </row>
    <row r="16" spans="1:10">
      <c r="A16" s="24"/>
      <c r="B16" s="25">
        <v>3283</v>
      </c>
      <c r="C16" s="29" t="s">
        <v>22</v>
      </c>
      <c r="D16" s="26">
        <v>25</v>
      </c>
      <c r="E16" s="27" t="s">
        <v>23</v>
      </c>
      <c r="F16" s="26">
        <v>10.43</v>
      </c>
      <c r="G16" s="28">
        <f t="shared" si="0"/>
        <v>260.75</v>
      </c>
      <c r="I16" t="s">
        <v>71</v>
      </c>
      <c r="J16">
        <f>SUM(J14*0.7)</f>
        <v>25.2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104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140</v>
      </c>
      <c r="E19" s="27" t="s">
        <v>27</v>
      </c>
      <c r="F19" s="26">
        <v>0.1</v>
      </c>
      <c r="G19" s="28">
        <f t="shared" ref="G19:G30" si="1">SUM(D19*F19)</f>
        <v>14</v>
      </c>
      <c r="I19" t="s">
        <v>73</v>
      </c>
      <c r="J19">
        <f>SUM(D18*1.42)</f>
        <v>147.68</v>
      </c>
    </row>
    <row r="20" spans="1:11">
      <c r="A20" s="24"/>
      <c r="B20" s="25">
        <v>4299</v>
      </c>
      <c r="C20" s="30" t="s">
        <v>28</v>
      </c>
      <c r="D20" s="26">
        <f>SUM(D19)</f>
        <v>140</v>
      </c>
      <c r="E20" s="27" t="s">
        <v>27</v>
      </c>
      <c r="F20" s="26">
        <v>0.55000000000000004</v>
      </c>
      <c r="G20" s="28">
        <f t="shared" si="1"/>
        <v>77</v>
      </c>
      <c r="I20" t="s">
        <v>74</v>
      </c>
      <c r="J20">
        <f>SUM(J19)</f>
        <v>147.68</v>
      </c>
    </row>
    <row r="21" spans="1:11">
      <c r="A21" s="24"/>
      <c r="B21" s="25">
        <v>7194</v>
      </c>
      <c r="C21" s="29" t="s">
        <v>76</v>
      </c>
      <c r="D21" s="26">
        <f>SUM(D18)</f>
        <v>104</v>
      </c>
      <c r="E21" s="27" t="s">
        <v>23</v>
      </c>
      <c r="F21" s="26">
        <v>15.17</v>
      </c>
      <c r="G21" s="28">
        <f t="shared" si="1"/>
        <v>1577.68</v>
      </c>
      <c r="I21" t="s">
        <v>75</v>
      </c>
      <c r="J21">
        <v>6</v>
      </c>
      <c r="K21" s="69">
        <f>SUM(J21*16.2)</f>
        <v>97.199999999999989</v>
      </c>
    </row>
    <row r="22" spans="1:11" s="69" customFormat="1" ht="22.5">
      <c r="A22" s="68"/>
      <c r="B22" s="60">
        <v>4425</v>
      </c>
      <c r="C22" s="61" t="s">
        <v>55</v>
      </c>
      <c r="D22" s="62">
        <v>97</v>
      </c>
      <c r="E22" s="60" t="s">
        <v>31</v>
      </c>
      <c r="F22" s="62">
        <v>13.5</v>
      </c>
      <c r="G22" s="64">
        <f t="shared" si="1"/>
        <v>1309.5</v>
      </c>
      <c r="I22" s="69" t="s">
        <v>78</v>
      </c>
      <c r="J22" s="69">
        <v>3</v>
      </c>
    </row>
    <row r="23" spans="1:11" ht="22.5">
      <c r="A23" s="24"/>
      <c r="B23" s="60">
        <v>4443</v>
      </c>
      <c r="C23" s="61" t="s">
        <v>56</v>
      </c>
      <c r="D23" s="62">
        <v>72</v>
      </c>
      <c r="E23" s="60" t="s">
        <v>31</v>
      </c>
      <c r="F23" s="62">
        <v>12.2</v>
      </c>
      <c r="G23" s="64">
        <f t="shared" si="1"/>
        <v>878.4</v>
      </c>
    </row>
    <row r="24" spans="1:11">
      <c r="A24" s="24"/>
      <c r="B24" s="25">
        <v>7219</v>
      </c>
      <c r="C24" s="29" t="s">
        <v>30</v>
      </c>
      <c r="D24" s="26">
        <v>14</v>
      </c>
      <c r="E24" s="25" t="s">
        <v>31</v>
      </c>
      <c r="F24" s="26">
        <v>29.67</v>
      </c>
      <c r="G24" s="64">
        <f t="shared" si="1"/>
        <v>415.38</v>
      </c>
    </row>
    <row r="25" spans="1:11">
      <c r="A25" s="24"/>
      <c r="B25" s="25">
        <v>5061</v>
      </c>
      <c r="C25" s="29" t="s">
        <v>58</v>
      </c>
      <c r="D25" s="26">
        <v>15</v>
      </c>
      <c r="E25" s="25" t="s">
        <v>21</v>
      </c>
      <c r="F25" s="26">
        <v>6.5</v>
      </c>
      <c r="G25" s="28">
        <f t="shared" si="1"/>
        <v>97.5</v>
      </c>
      <c r="I25" t="s">
        <v>70</v>
      </c>
      <c r="J25">
        <f>SUM(D18*0.17)</f>
        <v>17.68</v>
      </c>
    </row>
    <row r="26" spans="1:11" ht="22.5">
      <c r="A26" s="24"/>
      <c r="B26" s="71">
        <v>20211</v>
      </c>
      <c r="C26" s="61" t="s">
        <v>61</v>
      </c>
      <c r="D26" s="72">
        <v>15</v>
      </c>
      <c r="E26" s="71" t="s">
        <v>31</v>
      </c>
      <c r="F26" s="72">
        <v>29.5</v>
      </c>
      <c r="G26" s="73">
        <f t="shared" si="1"/>
        <v>442.5</v>
      </c>
      <c r="I26" s="69" t="s">
        <v>82</v>
      </c>
      <c r="J26">
        <v>6</v>
      </c>
      <c r="K26">
        <f>SUM(J26*2.5)</f>
        <v>15</v>
      </c>
    </row>
    <row r="27" spans="1:11">
      <c r="A27" s="24"/>
      <c r="B27" s="71">
        <v>4408</v>
      </c>
      <c r="C27" s="56" t="s">
        <v>62</v>
      </c>
      <c r="D27" s="72">
        <f>SUM(D18)</f>
        <v>104</v>
      </c>
      <c r="E27" s="71" t="s">
        <v>31</v>
      </c>
      <c r="F27" s="72">
        <v>1.27</v>
      </c>
      <c r="G27" s="73">
        <f t="shared" si="1"/>
        <v>132.08000000000001</v>
      </c>
      <c r="I27" t="s">
        <v>79</v>
      </c>
    </row>
    <row r="28" spans="1:11" ht="22.5">
      <c r="A28" s="24"/>
      <c r="B28" s="71">
        <v>2788</v>
      </c>
      <c r="C28" s="61" t="s">
        <v>94</v>
      </c>
      <c r="D28" s="72">
        <v>0</v>
      </c>
      <c r="E28" s="71" t="s">
        <v>31</v>
      </c>
      <c r="F28" s="72">
        <v>12</v>
      </c>
      <c r="G28" s="73">
        <f t="shared" si="1"/>
        <v>0</v>
      </c>
    </row>
    <row r="29" spans="1:11">
      <c r="A29" s="24"/>
      <c r="B29" s="25">
        <v>20247</v>
      </c>
      <c r="C29" s="29" t="s">
        <v>67</v>
      </c>
      <c r="D29" s="26">
        <v>1</v>
      </c>
      <c r="E29" s="27" t="s">
        <v>21</v>
      </c>
      <c r="F29" s="26">
        <v>8.1199999999999992</v>
      </c>
      <c r="G29" s="28">
        <f t="shared" si="1"/>
        <v>8.1199999999999992</v>
      </c>
    </row>
    <row r="30" spans="1:11">
      <c r="A30" s="24"/>
      <c r="B30" s="25">
        <v>11587</v>
      </c>
      <c r="C30" s="29" t="s">
        <v>32</v>
      </c>
      <c r="D30" s="26">
        <f>SUM(D18)</f>
        <v>104</v>
      </c>
      <c r="E30" s="27" t="s">
        <v>23</v>
      </c>
      <c r="F30" s="26">
        <v>25.54</v>
      </c>
      <c r="G30" s="28">
        <f t="shared" si="1"/>
        <v>2656.16</v>
      </c>
    </row>
    <row r="31" spans="1:11" ht="15.75" thickBot="1">
      <c r="A31" s="24"/>
      <c r="B31" s="47"/>
      <c r="C31" s="6"/>
      <c r="D31" s="31"/>
      <c r="E31" s="32"/>
      <c r="F31" s="33" t="s">
        <v>33</v>
      </c>
      <c r="G31" s="34">
        <f>SUM(G14:G30)</f>
        <v>8614.5499999999993</v>
      </c>
    </row>
    <row r="32" spans="1:11" ht="16.5" thickBot="1">
      <c r="A32" s="18">
        <v>3</v>
      </c>
      <c r="B32" s="19"/>
      <c r="C32" s="20" t="s">
        <v>47</v>
      </c>
      <c r="D32" s="21"/>
      <c r="E32" s="22"/>
      <c r="F32" s="21"/>
      <c r="G32" s="23"/>
    </row>
    <row r="33" spans="1:10">
      <c r="A33" s="24"/>
      <c r="B33" s="25">
        <v>3438</v>
      </c>
      <c r="C33" s="29" t="s">
        <v>64</v>
      </c>
      <c r="D33" s="26">
        <v>3</v>
      </c>
      <c r="E33" s="27" t="s">
        <v>23</v>
      </c>
      <c r="F33" s="26">
        <v>248.16</v>
      </c>
      <c r="G33" s="28">
        <f t="shared" ref="G33:G38" si="2">SUM(D33*F33)</f>
        <v>744.48</v>
      </c>
    </row>
    <row r="34" spans="1:10">
      <c r="A34" s="24"/>
      <c r="B34" s="25">
        <v>10554</v>
      </c>
      <c r="C34" s="29" t="s">
        <v>48</v>
      </c>
      <c r="D34" s="26">
        <v>2</v>
      </c>
      <c r="E34" s="27" t="s">
        <v>19</v>
      </c>
      <c r="F34" s="26">
        <v>52.23</v>
      </c>
      <c r="G34" s="28">
        <f t="shared" si="2"/>
        <v>104.46</v>
      </c>
    </row>
    <row r="35" spans="1:10" ht="22.5">
      <c r="A35" s="24"/>
      <c r="B35" s="60">
        <v>3090</v>
      </c>
      <c r="C35" s="61" t="s">
        <v>49</v>
      </c>
      <c r="D35" s="62">
        <f>SUM(D34*1)</f>
        <v>2</v>
      </c>
      <c r="E35" s="63" t="s">
        <v>19</v>
      </c>
      <c r="F35" s="62">
        <v>26.18</v>
      </c>
      <c r="G35" s="64">
        <f t="shared" si="2"/>
        <v>52.36</v>
      </c>
    </row>
    <row r="36" spans="1:10">
      <c r="A36" s="24"/>
      <c r="B36" s="25">
        <v>20241</v>
      </c>
      <c r="C36" s="30" t="s">
        <v>50</v>
      </c>
      <c r="D36" s="26">
        <f>SUM(D33)</f>
        <v>3</v>
      </c>
      <c r="E36" s="27" t="s">
        <v>51</v>
      </c>
      <c r="F36" s="62">
        <v>90.53</v>
      </c>
      <c r="G36" s="28">
        <f t="shared" si="2"/>
        <v>271.59000000000003</v>
      </c>
    </row>
    <row r="37" spans="1:10">
      <c r="A37" s="24"/>
      <c r="B37" s="25">
        <v>2425</v>
      </c>
      <c r="C37" s="30" t="s">
        <v>52</v>
      </c>
      <c r="D37" s="26">
        <f>SUM(D34*3)</f>
        <v>6</v>
      </c>
      <c r="E37" s="27" t="s">
        <v>19</v>
      </c>
      <c r="F37" s="26">
        <v>5.38</v>
      </c>
      <c r="G37" s="28">
        <f t="shared" si="2"/>
        <v>32.28</v>
      </c>
      <c r="I37" t="s">
        <v>88</v>
      </c>
      <c r="J37" t="e">
        <f>SUM(#REF!)*2*2.5*0.17</f>
        <v>#REF!</v>
      </c>
    </row>
    <row r="38" spans="1:10">
      <c r="A38" s="24"/>
      <c r="B38" s="65">
        <v>72116</v>
      </c>
      <c r="C38" s="66" t="s">
        <v>53</v>
      </c>
      <c r="D38" s="26">
        <f>SUM(D33)</f>
        <v>3</v>
      </c>
      <c r="E38" s="67" t="s">
        <v>23</v>
      </c>
      <c r="F38" s="62">
        <v>56.75</v>
      </c>
      <c r="G38" s="28">
        <f t="shared" si="2"/>
        <v>170.25</v>
      </c>
    </row>
    <row r="39" spans="1:10" ht="15.75" thickBot="1">
      <c r="A39" s="24"/>
      <c r="B39" s="65"/>
      <c r="C39" s="66"/>
      <c r="D39" s="31"/>
      <c r="E39" s="32"/>
      <c r="F39" s="33" t="s">
        <v>33</v>
      </c>
      <c r="G39" s="34">
        <f>SUM(G33:G38)</f>
        <v>1375.42</v>
      </c>
    </row>
    <row r="40" spans="1:10" ht="16.5" thickBot="1">
      <c r="A40" s="35"/>
      <c r="B40" s="36"/>
      <c r="C40" s="37"/>
      <c r="D40" s="21"/>
      <c r="E40" s="81" t="s">
        <v>34</v>
      </c>
      <c r="F40" s="85">
        <f>SUM(G31+G39)</f>
        <v>9989.9699999999993</v>
      </c>
      <c r="G40" s="86"/>
      <c r="I40" t="s">
        <v>86</v>
      </c>
      <c r="J40" t="e">
        <f>SUM(#REF!*139)</f>
        <v>#REF!</v>
      </c>
    </row>
    <row r="41" spans="1:10">
      <c r="A41" s="40" t="s">
        <v>35</v>
      </c>
      <c r="B41" s="41"/>
      <c r="C41" s="41"/>
      <c r="E41" s="42"/>
      <c r="I41" t="s">
        <v>87</v>
      </c>
      <c r="J41" t="e">
        <f>SUM(#REF!*0.8)</f>
        <v>#REF!</v>
      </c>
    </row>
    <row r="42" spans="1:10" ht="15.75" thickBot="1">
      <c r="A42" s="87" t="s">
        <v>36</v>
      </c>
      <c r="B42" s="87"/>
      <c r="C42" s="87"/>
      <c r="D42" s="87"/>
      <c r="E42" s="87"/>
    </row>
    <row r="43" spans="1:10">
      <c r="A43" s="43"/>
      <c r="B43" s="44"/>
      <c r="C43" s="2"/>
      <c r="D43" s="2"/>
      <c r="E43" s="45"/>
      <c r="F43" s="2"/>
      <c r="G43" s="4"/>
    </row>
    <row r="44" spans="1:10">
      <c r="A44" s="46"/>
      <c r="B44" s="47"/>
      <c r="C44" s="6"/>
      <c r="D44" s="6"/>
      <c r="E44" s="48"/>
      <c r="F44" s="6"/>
      <c r="G44" s="8"/>
    </row>
    <row r="45" spans="1:10">
      <c r="A45" s="46"/>
      <c r="B45" s="47"/>
      <c r="C45" s="6"/>
      <c r="D45" s="6"/>
      <c r="E45" s="48"/>
      <c r="F45" s="6"/>
      <c r="G45" s="8"/>
    </row>
    <row r="46" spans="1:10">
      <c r="A46" s="46"/>
      <c r="B46" s="49" t="s">
        <v>92</v>
      </c>
      <c r="C46" s="6"/>
      <c r="D46" s="6" t="s">
        <v>38</v>
      </c>
      <c r="E46" s="48"/>
      <c r="F46" s="6"/>
      <c r="G46" s="8"/>
    </row>
    <row r="47" spans="1:10">
      <c r="A47" s="46"/>
      <c r="B47" s="47"/>
      <c r="C47" s="6"/>
      <c r="D47" s="6" t="s">
        <v>39</v>
      </c>
      <c r="E47" s="48"/>
      <c r="F47" s="6"/>
      <c r="G47" s="8"/>
    </row>
    <row r="48" spans="1:10" ht="15.75" thickBot="1">
      <c r="A48" s="50"/>
      <c r="B48" s="51"/>
      <c r="C48" s="11"/>
      <c r="D48" s="11"/>
      <c r="E48" s="52"/>
      <c r="F48" s="11"/>
      <c r="G48" s="12"/>
    </row>
  </sheetData>
  <mergeCells count="2">
    <mergeCell ref="F40:G40"/>
    <mergeCell ref="A42:E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45"/>
  <sheetViews>
    <sheetView topLeftCell="A14" zoomScale="90" zoomScaleNormal="90" workbookViewId="0">
      <selection activeCell="A44" sqref="A44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132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39</v>
      </c>
    </row>
    <row r="13" spans="1:10">
      <c r="A13" s="24"/>
      <c r="B13" s="25"/>
      <c r="C13" t="s">
        <v>104</v>
      </c>
      <c r="D13" s="26">
        <v>39</v>
      </c>
      <c r="E13" s="27" t="s">
        <v>31</v>
      </c>
      <c r="F13" s="26"/>
      <c r="G13" s="28"/>
      <c r="J13">
        <v>3</v>
      </c>
    </row>
    <row r="14" spans="1:10">
      <c r="A14" s="24"/>
      <c r="B14" s="25">
        <v>3283</v>
      </c>
      <c r="C14" s="29" t="s">
        <v>22</v>
      </c>
      <c r="D14" s="26">
        <v>82</v>
      </c>
      <c r="E14" s="27" t="s">
        <v>23</v>
      </c>
      <c r="F14" s="26">
        <v>10.43</v>
      </c>
      <c r="G14" s="28">
        <f t="shared" ref="G14:G15" si="0">SUM(D14*F14)</f>
        <v>855.26</v>
      </c>
      <c r="I14" t="s">
        <v>71</v>
      </c>
      <c r="J14" t="e">
        <f>SUM(#REF!*0.7)</f>
        <v>#REF!</v>
      </c>
    </row>
    <row r="15" spans="1:10">
      <c r="A15" s="24"/>
      <c r="B15" s="25">
        <v>20247</v>
      </c>
      <c r="C15" s="29" t="s">
        <v>72</v>
      </c>
      <c r="D15" s="26">
        <v>1</v>
      </c>
      <c r="E15" s="27" t="s">
        <v>21</v>
      </c>
      <c r="F15" s="26">
        <v>6.88</v>
      </c>
      <c r="G15" s="28">
        <f t="shared" si="0"/>
        <v>6.88</v>
      </c>
    </row>
    <row r="16" spans="1:10">
      <c r="A16" s="24"/>
      <c r="B16" s="25"/>
      <c r="C16" s="29" t="s">
        <v>25</v>
      </c>
      <c r="D16" s="26">
        <v>36</v>
      </c>
      <c r="E16" s="27" t="s">
        <v>23</v>
      </c>
      <c r="F16" s="26"/>
      <c r="G16" s="28"/>
    </row>
    <row r="17" spans="1:10">
      <c r="A17" s="24"/>
      <c r="B17" s="71">
        <v>4408</v>
      </c>
      <c r="C17" s="56" t="s">
        <v>62</v>
      </c>
      <c r="D17" s="72">
        <f>SUM(D16)</f>
        <v>36</v>
      </c>
      <c r="E17" s="71" t="s">
        <v>31</v>
      </c>
      <c r="F17" s="72">
        <v>1.27</v>
      </c>
      <c r="G17" s="73">
        <f t="shared" ref="G17:G18" si="1">SUM(D17*F17)</f>
        <v>45.72</v>
      </c>
      <c r="I17" t="s">
        <v>79</v>
      </c>
    </row>
    <row r="18" spans="1:10">
      <c r="A18" s="24"/>
      <c r="B18" s="25">
        <v>11587</v>
      </c>
      <c r="C18" s="29" t="s">
        <v>32</v>
      </c>
      <c r="D18" s="26">
        <f>SUM(D16)</f>
        <v>36</v>
      </c>
      <c r="E18" s="27" t="s">
        <v>23</v>
      </c>
      <c r="F18" s="26">
        <v>25.54</v>
      </c>
      <c r="G18" s="28">
        <f t="shared" si="1"/>
        <v>919.43999999999994</v>
      </c>
    </row>
    <row r="19" spans="1:10" ht="15.75" thickBot="1">
      <c r="A19" s="24"/>
      <c r="B19" s="47"/>
      <c r="C19" s="6"/>
      <c r="D19" s="31"/>
      <c r="E19" s="32"/>
      <c r="F19" s="33" t="s">
        <v>33</v>
      </c>
      <c r="G19" s="34">
        <f>SUM(G14:G18)</f>
        <v>1827.3</v>
      </c>
    </row>
    <row r="20" spans="1:10" ht="16.5" thickBot="1">
      <c r="A20" s="18">
        <v>3</v>
      </c>
      <c r="B20" s="19"/>
      <c r="C20" s="20" t="s">
        <v>47</v>
      </c>
      <c r="D20" s="21"/>
      <c r="E20" s="22"/>
      <c r="F20" s="21"/>
      <c r="G20" s="23"/>
    </row>
    <row r="21" spans="1:10">
      <c r="A21" s="24"/>
      <c r="B21" s="25">
        <v>3438</v>
      </c>
      <c r="C21" s="29" t="s">
        <v>64</v>
      </c>
      <c r="D21" s="26">
        <v>7</v>
      </c>
      <c r="E21" s="27" t="s">
        <v>23</v>
      </c>
      <c r="F21" s="26">
        <v>248.16</v>
      </c>
      <c r="G21" s="28">
        <f t="shared" ref="G21:G26" si="2">SUM(D21*F21)</f>
        <v>1737.12</v>
      </c>
    </row>
    <row r="22" spans="1:10">
      <c r="A22" s="24"/>
      <c r="B22" s="25">
        <v>10554</v>
      </c>
      <c r="C22" s="29" t="s">
        <v>48</v>
      </c>
      <c r="D22" s="26">
        <v>3</v>
      </c>
      <c r="E22" s="27" t="s">
        <v>19</v>
      </c>
      <c r="F22" s="26">
        <v>52.23</v>
      </c>
      <c r="G22" s="28">
        <f t="shared" si="2"/>
        <v>156.69</v>
      </c>
    </row>
    <row r="23" spans="1:10" ht="22.5">
      <c r="A23" s="24"/>
      <c r="B23" s="60">
        <v>3090</v>
      </c>
      <c r="C23" s="61" t="s">
        <v>49</v>
      </c>
      <c r="D23" s="62">
        <f>SUM(D22*1)</f>
        <v>3</v>
      </c>
      <c r="E23" s="63" t="s">
        <v>19</v>
      </c>
      <c r="F23" s="62">
        <v>26.18</v>
      </c>
      <c r="G23" s="64">
        <f t="shared" si="2"/>
        <v>78.539999999999992</v>
      </c>
    </row>
    <row r="24" spans="1:10">
      <c r="A24" s="24"/>
      <c r="B24" s="25">
        <v>20241</v>
      </c>
      <c r="C24" s="30" t="s">
        <v>50</v>
      </c>
      <c r="D24" s="26">
        <f>SUM(D21)</f>
        <v>7</v>
      </c>
      <c r="E24" s="27" t="s">
        <v>51</v>
      </c>
      <c r="F24" s="62">
        <v>90.53</v>
      </c>
      <c r="G24" s="28">
        <f t="shared" si="2"/>
        <v>633.71</v>
      </c>
    </row>
    <row r="25" spans="1:10">
      <c r="A25" s="24"/>
      <c r="B25" s="25">
        <v>2425</v>
      </c>
      <c r="C25" s="30" t="s">
        <v>52</v>
      </c>
      <c r="D25" s="26">
        <f>SUM(D22*3)</f>
        <v>9</v>
      </c>
      <c r="E25" s="27" t="s">
        <v>19</v>
      </c>
      <c r="F25" s="26">
        <v>5.38</v>
      </c>
      <c r="G25" s="28">
        <f t="shared" si="2"/>
        <v>48.42</v>
      </c>
      <c r="I25" t="s">
        <v>88</v>
      </c>
      <c r="J25">
        <f>SUM(J34)*2*2.5*0.17</f>
        <v>32.81</v>
      </c>
    </row>
    <row r="26" spans="1:10">
      <c r="A26" s="24"/>
      <c r="B26" s="65">
        <v>72116</v>
      </c>
      <c r="C26" s="66" t="s">
        <v>53</v>
      </c>
      <c r="D26" s="26">
        <f>SUM(D21)</f>
        <v>7</v>
      </c>
      <c r="E26" s="67" t="s">
        <v>23</v>
      </c>
      <c r="F26" s="62">
        <v>56.75</v>
      </c>
      <c r="G26" s="28">
        <f t="shared" si="2"/>
        <v>397.25</v>
      </c>
    </row>
    <row r="27" spans="1:10" ht="15.75" thickBot="1">
      <c r="A27" s="24"/>
      <c r="B27" s="65"/>
      <c r="C27" s="66"/>
      <c r="D27" s="31"/>
      <c r="E27" s="32"/>
      <c r="F27" s="33" t="s">
        <v>33</v>
      </c>
      <c r="G27" s="34">
        <f>SUM(G21:G26)</f>
        <v>3051.73</v>
      </c>
    </row>
    <row r="28" spans="1:10" ht="16.5" thickBot="1">
      <c r="A28" s="18">
        <v>5</v>
      </c>
      <c r="B28" s="19"/>
      <c r="C28" s="20" t="s">
        <v>40</v>
      </c>
      <c r="D28" s="21"/>
      <c r="E28" s="22"/>
      <c r="F28" s="53"/>
      <c r="G28" s="23"/>
    </row>
    <row r="29" spans="1:10">
      <c r="A29" s="24"/>
      <c r="B29" s="25">
        <v>7288</v>
      </c>
      <c r="C29" s="29" t="s">
        <v>63</v>
      </c>
      <c r="D29" s="54">
        <v>54</v>
      </c>
      <c r="E29" s="25" t="s">
        <v>41</v>
      </c>
      <c r="F29" s="54">
        <v>20.350000000000001</v>
      </c>
      <c r="G29" s="28">
        <f>SUM(D29*F29)</f>
        <v>1098.9000000000001</v>
      </c>
    </row>
    <row r="30" spans="1:10" ht="15.75" thickBot="1">
      <c r="A30" s="55"/>
      <c r="B30" s="47"/>
      <c r="C30" s="6"/>
      <c r="D30" s="31"/>
      <c r="E30" s="32"/>
      <c r="F30" s="33" t="s">
        <v>33</v>
      </c>
      <c r="G30" s="34">
        <f>SUM(G29:G29)</f>
        <v>1098.9000000000001</v>
      </c>
    </row>
    <row r="31" spans="1:10" ht="16.5" thickBot="1">
      <c r="A31" s="18">
        <v>6</v>
      </c>
      <c r="B31" s="19"/>
      <c r="C31" s="20" t="s">
        <v>42</v>
      </c>
      <c r="D31" s="21"/>
      <c r="E31" s="22"/>
      <c r="F31" s="53"/>
      <c r="G31" s="23"/>
      <c r="J31">
        <v>9</v>
      </c>
    </row>
    <row r="32" spans="1:10">
      <c r="A32" s="55"/>
      <c r="B32" s="57"/>
      <c r="C32" s="58" t="s">
        <v>89</v>
      </c>
      <c r="D32" s="54">
        <v>2.5</v>
      </c>
      <c r="E32" s="57" t="s">
        <v>43</v>
      </c>
      <c r="F32" s="54"/>
      <c r="G32" s="28"/>
      <c r="I32" t="s">
        <v>83</v>
      </c>
      <c r="J32">
        <v>10.3</v>
      </c>
    </row>
    <row r="33" spans="1:11">
      <c r="A33" s="55"/>
      <c r="B33" s="25">
        <v>1379</v>
      </c>
      <c r="C33" s="29" t="s">
        <v>107</v>
      </c>
      <c r="D33" s="54">
        <v>350</v>
      </c>
      <c r="E33" s="27" t="s">
        <v>21</v>
      </c>
      <c r="F33" s="26">
        <v>0.48</v>
      </c>
      <c r="G33" s="28">
        <f>SUM(D33*F33)</f>
        <v>168</v>
      </c>
      <c r="J33">
        <v>0</v>
      </c>
    </row>
    <row r="34" spans="1:11">
      <c r="A34" s="55"/>
      <c r="B34" s="25">
        <v>370</v>
      </c>
      <c r="C34" s="30" t="s">
        <v>44</v>
      </c>
      <c r="D34" s="54">
        <v>2</v>
      </c>
      <c r="E34" s="27" t="s">
        <v>45</v>
      </c>
      <c r="F34" s="26">
        <v>73.25</v>
      </c>
      <c r="G34" s="28">
        <f t="shared" ref="G34:G35" si="3">SUM(D34*F34)</f>
        <v>146.5</v>
      </c>
      <c r="J34">
        <f>SUM(J31:J33)*2</f>
        <v>38.6</v>
      </c>
      <c r="K34">
        <f>SUM(J34*0.06)</f>
        <v>2.3159999999999998</v>
      </c>
    </row>
    <row r="35" spans="1:11">
      <c r="A35" s="55"/>
      <c r="B35" s="25">
        <v>4718</v>
      </c>
      <c r="C35" s="30" t="s">
        <v>46</v>
      </c>
      <c r="D35" s="54">
        <v>2</v>
      </c>
      <c r="E35" s="27" t="s">
        <v>45</v>
      </c>
      <c r="F35" s="26">
        <v>75.75</v>
      </c>
      <c r="G35" s="28">
        <f t="shared" si="3"/>
        <v>151.5</v>
      </c>
      <c r="I35" t="s">
        <v>84</v>
      </c>
      <c r="J35">
        <v>0</v>
      </c>
      <c r="K35">
        <f>SUM(J35*0.06)</f>
        <v>0</v>
      </c>
    </row>
    <row r="36" spans="1:11" ht="15.75" thickBot="1">
      <c r="A36" s="55"/>
      <c r="B36" s="47"/>
      <c r="C36" s="6"/>
      <c r="D36" s="59"/>
      <c r="E36" s="32"/>
      <c r="F36" s="33" t="s">
        <v>33</v>
      </c>
      <c r="G36" s="34">
        <f>SUM(G33:G35)</f>
        <v>466</v>
      </c>
      <c r="I36" t="s">
        <v>85</v>
      </c>
      <c r="K36">
        <f>SUM(K34:K35)</f>
        <v>2.3159999999999998</v>
      </c>
    </row>
    <row r="37" spans="1:11" ht="16.5" thickBot="1">
      <c r="A37" s="35"/>
      <c r="B37" s="36"/>
      <c r="C37" s="37"/>
      <c r="D37" s="21"/>
      <c r="E37" s="81" t="s">
        <v>34</v>
      </c>
      <c r="F37" s="85">
        <f>SUM(G19+G27+G30+G36)</f>
        <v>6443.93</v>
      </c>
      <c r="G37" s="86"/>
      <c r="I37" t="s">
        <v>86</v>
      </c>
      <c r="J37">
        <f>SUM(K36*139)</f>
        <v>321.92399999999998</v>
      </c>
    </row>
    <row r="38" spans="1:11">
      <c r="A38" s="40" t="s">
        <v>35</v>
      </c>
      <c r="B38" s="41"/>
      <c r="C38" s="41"/>
      <c r="E38" s="42"/>
      <c r="I38" t="s">
        <v>87</v>
      </c>
      <c r="J38">
        <f>SUM(K36*0.8)</f>
        <v>1.8528</v>
      </c>
    </row>
    <row r="39" spans="1:11" ht="15.75" thickBot="1">
      <c r="A39" s="87" t="s">
        <v>36</v>
      </c>
      <c r="B39" s="87"/>
      <c r="C39" s="87"/>
      <c r="D39" s="87"/>
      <c r="E39" s="87"/>
    </row>
    <row r="40" spans="1:11">
      <c r="A40" s="43"/>
      <c r="B40" s="44"/>
      <c r="C40" s="2"/>
      <c r="D40" s="2"/>
      <c r="E40" s="45"/>
      <c r="F40" s="2"/>
      <c r="G40" s="4"/>
    </row>
    <row r="41" spans="1:11">
      <c r="A41" s="46"/>
      <c r="B41" s="47"/>
      <c r="C41" s="6"/>
      <c r="D41" s="6"/>
      <c r="E41" s="48"/>
      <c r="F41" s="6"/>
      <c r="G41" s="8"/>
    </row>
    <row r="42" spans="1:11">
      <c r="A42" s="46"/>
      <c r="B42" s="47"/>
      <c r="C42" s="6"/>
      <c r="D42" s="6"/>
      <c r="E42" s="48"/>
      <c r="F42" s="6"/>
      <c r="G42" s="8"/>
    </row>
    <row r="43" spans="1:11">
      <c r="A43" s="46"/>
      <c r="B43" s="49" t="s">
        <v>92</v>
      </c>
      <c r="C43" s="6"/>
      <c r="D43" s="6" t="s">
        <v>38</v>
      </c>
      <c r="E43" s="48"/>
      <c r="F43" s="6"/>
      <c r="G43" s="8"/>
    </row>
    <row r="44" spans="1:11">
      <c r="A44" s="46"/>
      <c r="B44" s="47"/>
      <c r="C44" s="6"/>
      <c r="D44" s="6" t="s">
        <v>39</v>
      </c>
      <c r="E44" s="48"/>
      <c r="F44" s="6"/>
      <c r="G44" s="8"/>
    </row>
    <row r="45" spans="1:11" ht="15.75" thickBot="1">
      <c r="A45" s="50"/>
      <c r="B45" s="51"/>
      <c r="C45" s="11"/>
      <c r="D45" s="11"/>
      <c r="E45" s="52"/>
      <c r="F45" s="11"/>
      <c r="G45" s="12"/>
    </row>
  </sheetData>
  <mergeCells count="2">
    <mergeCell ref="F37:G37"/>
    <mergeCell ref="A39:E3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51"/>
  <sheetViews>
    <sheetView topLeftCell="A12" zoomScale="90" zoomScaleNormal="90" workbookViewId="0">
      <selection activeCell="F22" sqref="F22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133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17.5</v>
      </c>
    </row>
    <row r="13" spans="1:10">
      <c r="A13" s="24"/>
      <c r="B13" s="25"/>
      <c r="C13" t="s">
        <v>134</v>
      </c>
      <c r="D13" s="26">
        <v>17.5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87.5</v>
      </c>
      <c r="E14" s="27" t="s">
        <v>19</v>
      </c>
      <c r="F14" s="26">
        <v>11.66</v>
      </c>
      <c r="G14" s="28">
        <f>SUM(D14*F14)</f>
        <v>1020.25</v>
      </c>
      <c r="I14" t="s">
        <v>69</v>
      </c>
      <c r="J14">
        <f>SUM(J12*J13)</f>
        <v>52.5</v>
      </c>
    </row>
    <row r="15" spans="1:10">
      <c r="A15" s="24"/>
      <c r="B15" s="25">
        <v>5061</v>
      </c>
      <c r="C15" s="29" t="s">
        <v>111</v>
      </c>
      <c r="D15" s="26">
        <v>8</v>
      </c>
      <c r="E15" s="27" t="s">
        <v>21</v>
      </c>
      <c r="F15" s="26">
        <v>6.5</v>
      </c>
      <c r="G15" s="28">
        <f t="shared" ref="G15:G17" si="0">SUM(D15*F15)</f>
        <v>52</v>
      </c>
      <c r="I15" t="s">
        <v>70</v>
      </c>
      <c r="J15">
        <f>SUM(J14*0.17)</f>
        <v>8.9250000000000007</v>
      </c>
    </row>
    <row r="16" spans="1:10">
      <c r="A16" s="24"/>
      <c r="B16" s="25">
        <v>3283</v>
      </c>
      <c r="C16" s="29" t="s">
        <v>22</v>
      </c>
      <c r="D16" s="26">
        <v>36</v>
      </c>
      <c r="E16" s="27" t="s">
        <v>23</v>
      </c>
      <c r="F16" s="26">
        <v>10.43</v>
      </c>
      <c r="G16" s="28">
        <f t="shared" si="0"/>
        <v>375.48</v>
      </c>
      <c r="I16" t="s">
        <v>71</v>
      </c>
      <c r="J16">
        <f>SUM(J14*0.7)</f>
        <v>36.75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75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100</v>
      </c>
      <c r="E19" s="27" t="s">
        <v>27</v>
      </c>
      <c r="F19" s="26">
        <v>0.1</v>
      </c>
      <c r="G19" s="28">
        <f t="shared" ref="G19:G30" si="1">SUM(D19*F19)</f>
        <v>10</v>
      </c>
      <c r="I19" t="s">
        <v>73</v>
      </c>
      <c r="J19">
        <f>SUM(D18*1.42)</f>
        <v>106.5</v>
      </c>
    </row>
    <row r="20" spans="1:11">
      <c r="A20" s="24"/>
      <c r="B20" s="25">
        <v>4299</v>
      </c>
      <c r="C20" s="30" t="s">
        <v>28</v>
      </c>
      <c r="D20" s="26">
        <f>SUM(D19)</f>
        <v>100</v>
      </c>
      <c r="E20" s="27" t="s">
        <v>27</v>
      </c>
      <c r="F20" s="26">
        <v>0.55000000000000004</v>
      </c>
      <c r="G20" s="28">
        <f t="shared" si="1"/>
        <v>55.000000000000007</v>
      </c>
      <c r="I20" t="s">
        <v>74</v>
      </c>
      <c r="J20">
        <f>SUM(J19)</f>
        <v>106.5</v>
      </c>
    </row>
    <row r="21" spans="1:11">
      <c r="A21" s="24"/>
      <c r="B21" s="25">
        <v>7194</v>
      </c>
      <c r="C21" s="29" t="s">
        <v>76</v>
      </c>
      <c r="D21" s="26">
        <f>SUM(D18)</f>
        <v>75</v>
      </c>
      <c r="E21" s="27" t="s">
        <v>23</v>
      </c>
      <c r="F21" s="26">
        <v>15.17</v>
      </c>
      <c r="G21" s="28">
        <f t="shared" si="1"/>
        <v>1137.75</v>
      </c>
      <c r="I21" t="s">
        <v>75</v>
      </c>
      <c r="J21">
        <v>5</v>
      </c>
      <c r="K21" s="69">
        <f>SUM(J21*16.2)</f>
        <v>81</v>
      </c>
    </row>
    <row r="22" spans="1:11" s="69" customFormat="1" ht="22.5">
      <c r="A22" s="68"/>
      <c r="B22" s="60">
        <v>4425</v>
      </c>
      <c r="C22" s="61" t="s">
        <v>55</v>
      </c>
      <c r="D22" s="62">
        <v>81</v>
      </c>
      <c r="E22" s="60" t="s">
        <v>31</v>
      </c>
      <c r="F22" s="62">
        <v>13.5</v>
      </c>
      <c r="G22" s="64">
        <f t="shared" si="1"/>
        <v>1093.5</v>
      </c>
      <c r="I22" s="69" t="s">
        <v>78</v>
      </c>
      <c r="J22" s="69">
        <v>3</v>
      </c>
    </row>
    <row r="23" spans="1:11" ht="22.5">
      <c r="A23" s="24"/>
      <c r="B23" s="60">
        <v>4443</v>
      </c>
      <c r="C23" s="61" t="s">
        <v>56</v>
      </c>
      <c r="D23" s="62">
        <v>45</v>
      </c>
      <c r="E23" s="60" t="s">
        <v>31</v>
      </c>
      <c r="F23" s="62">
        <v>12.2</v>
      </c>
      <c r="G23" s="64">
        <f t="shared" si="1"/>
        <v>549</v>
      </c>
    </row>
    <row r="24" spans="1:11">
      <c r="A24" s="24"/>
      <c r="B24" s="25">
        <v>7219</v>
      </c>
      <c r="C24" s="29" t="s">
        <v>30</v>
      </c>
      <c r="D24" s="26">
        <v>11</v>
      </c>
      <c r="E24" s="25" t="s">
        <v>31</v>
      </c>
      <c r="F24" s="26">
        <v>29.67</v>
      </c>
      <c r="G24" s="64">
        <f t="shared" si="1"/>
        <v>326.37</v>
      </c>
    </row>
    <row r="25" spans="1:11">
      <c r="A25" s="24"/>
      <c r="B25" s="25">
        <v>5061</v>
      </c>
      <c r="C25" s="29" t="s">
        <v>58</v>
      </c>
      <c r="D25" s="26">
        <v>12</v>
      </c>
      <c r="E25" s="25" t="s">
        <v>21</v>
      </c>
      <c r="F25" s="26">
        <v>6.5</v>
      </c>
      <c r="G25" s="28">
        <f t="shared" si="1"/>
        <v>78</v>
      </c>
      <c r="I25" t="s">
        <v>70</v>
      </c>
      <c r="J25">
        <f>SUM(D18*0.17)</f>
        <v>12.750000000000002</v>
      </c>
    </row>
    <row r="26" spans="1:11" ht="22.5">
      <c r="A26" s="24"/>
      <c r="B26" s="71">
        <v>20211</v>
      </c>
      <c r="C26" s="61" t="s">
        <v>61</v>
      </c>
      <c r="D26" s="72">
        <v>18</v>
      </c>
      <c r="E26" s="71" t="s">
        <v>31</v>
      </c>
      <c r="F26" s="72">
        <v>29.5</v>
      </c>
      <c r="G26" s="73">
        <f t="shared" si="1"/>
        <v>531</v>
      </c>
      <c r="I26" s="69" t="s">
        <v>82</v>
      </c>
      <c r="J26">
        <v>7</v>
      </c>
      <c r="K26">
        <f>SUM(J26*2.5)</f>
        <v>17.5</v>
      </c>
    </row>
    <row r="27" spans="1:11">
      <c r="A27" s="24"/>
      <c r="B27" s="71">
        <v>4408</v>
      </c>
      <c r="C27" s="56" t="s">
        <v>62</v>
      </c>
      <c r="D27" s="72">
        <f>SUM(D18)</f>
        <v>75</v>
      </c>
      <c r="E27" s="71" t="s">
        <v>31</v>
      </c>
      <c r="F27" s="72">
        <v>1.27</v>
      </c>
      <c r="G27" s="73">
        <f t="shared" si="1"/>
        <v>95.25</v>
      </c>
      <c r="I27" t="s">
        <v>79</v>
      </c>
    </row>
    <row r="28" spans="1:11" ht="22.5">
      <c r="A28" s="24"/>
      <c r="B28" s="71">
        <v>2788</v>
      </c>
      <c r="C28" s="61" t="s">
        <v>94</v>
      </c>
      <c r="D28" s="72">
        <v>9</v>
      </c>
      <c r="E28" s="71" t="s">
        <v>31</v>
      </c>
      <c r="F28" s="72">
        <v>12</v>
      </c>
      <c r="G28" s="73">
        <f t="shared" si="1"/>
        <v>108</v>
      </c>
    </row>
    <row r="29" spans="1:11">
      <c r="A29" s="24"/>
      <c r="B29" s="25">
        <v>20247</v>
      </c>
      <c r="C29" s="29" t="s">
        <v>67</v>
      </c>
      <c r="D29" s="26">
        <v>1</v>
      </c>
      <c r="E29" s="27" t="s">
        <v>21</v>
      </c>
      <c r="F29" s="26">
        <v>8.1199999999999992</v>
      </c>
      <c r="G29" s="28">
        <f t="shared" si="1"/>
        <v>8.1199999999999992</v>
      </c>
    </row>
    <row r="30" spans="1:11">
      <c r="A30" s="24"/>
      <c r="B30" s="25">
        <v>11587</v>
      </c>
      <c r="C30" s="29" t="s">
        <v>32</v>
      </c>
      <c r="D30" s="26">
        <f>SUM(D18)</f>
        <v>75</v>
      </c>
      <c r="E30" s="27" t="s">
        <v>23</v>
      </c>
      <c r="F30" s="26">
        <v>25.54</v>
      </c>
      <c r="G30" s="28">
        <f t="shared" si="1"/>
        <v>1915.5</v>
      </c>
    </row>
    <row r="31" spans="1:11" ht="15.75" thickBot="1">
      <c r="A31" s="24"/>
      <c r="B31" s="47"/>
      <c r="C31" s="6"/>
      <c r="D31" s="31"/>
      <c r="E31" s="32"/>
      <c r="F31" s="33" t="s">
        <v>33</v>
      </c>
      <c r="G31" s="34">
        <f>SUM(G14:G30)</f>
        <v>7362.1</v>
      </c>
    </row>
    <row r="32" spans="1:11" ht="16.5" thickBot="1">
      <c r="A32" s="18">
        <v>3</v>
      </c>
      <c r="B32" s="19"/>
      <c r="C32" s="20" t="s">
        <v>47</v>
      </c>
      <c r="D32" s="21"/>
      <c r="E32" s="22"/>
      <c r="F32" s="21"/>
      <c r="G32" s="23"/>
    </row>
    <row r="33" spans="1:10">
      <c r="A33" s="24"/>
      <c r="B33" s="25">
        <v>3438</v>
      </c>
      <c r="C33" s="29" t="s">
        <v>64</v>
      </c>
      <c r="D33" s="26">
        <v>4</v>
      </c>
      <c r="E33" s="27" t="s">
        <v>23</v>
      </c>
      <c r="F33" s="26">
        <v>248.16</v>
      </c>
      <c r="G33" s="28">
        <f t="shared" ref="G33:G38" si="2">SUM(D33*F33)</f>
        <v>992.64</v>
      </c>
    </row>
    <row r="34" spans="1:10">
      <c r="A34" s="24"/>
      <c r="B34" s="25">
        <v>10554</v>
      </c>
      <c r="C34" s="29" t="s">
        <v>48</v>
      </c>
      <c r="D34" s="26">
        <v>2</v>
      </c>
      <c r="E34" s="27" t="s">
        <v>19</v>
      </c>
      <c r="F34" s="26">
        <v>52.23</v>
      </c>
      <c r="G34" s="28">
        <f t="shared" si="2"/>
        <v>104.46</v>
      </c>
    </row>
    <row r="35" spans="1:10" ht="22.5">
      <c r="A35" s="24"/>
      <c r="B35" s="60">
        <v>3090</v>
      </c>
      <c r="C35" s="61" t="s">
        <v>49</v>
      </c>
      <c r="D35" s="62">
        <f>SUM(D34*1)</f>
        <v>2</v>
      </c>
      <c r="E35" s="63" t="s">
        <v>19</v>
      </c>
      <c r="F35" s="62">
        <v>26.18</v>
      </c>
      <c r="G35" s="64">
        <f t="shared" si="2"/>
        <v>52.36</v>
      </c>
    </row>
    <row r="36" spans="1:10">
      <c r="A36" s="24"/>
      <c r="B36" s="25">
        <v>20241</v>
      </c>
      <c r="C36" s="30" t="s">
        <v>50</v>
      </c>
      <c r="D36" s="26">
        <f>SUM(D33)</f>
        <v>4</v>
      </c>
      <c r="E36" s="27" t="s">
        <v>51</v>
      </c>
      <c r="F36" s="62">
        <v>90.53</v>
      </c>
      <c r="G36" s="28">
        <f t="shared" si="2"/>
        <v>362.12</v>
      </c>
    </row>
    <row r="37" spans="1:10">
      <c r="A37" s="24"/>
      <c r="B37" s="25">
        <v>2425</v>
      </c>
      <c r="C37" s="30" t="s">
        <v>52</v>
      </c>
      <c r="D37" s="26">
        <f>SUM(D34*3)</f>
        <v>6</v>
      </c>
      <c r="E37" s="27" t="s">
        <v>19</v>
      </c>
      <c r="F37" s="26">
        <v>5.38</v>
      </c>
      <c r="G37" s="28">
        <f t="shared" si="2"/>
        <v>32.28</v>
      </c>
      <c r="I37" t="s">
        <v>88</v>
      </c>
      <c r="J37" t="e">
        <f>SUM(#REF!)*2*2.5*0.17</f>
        <v>#REF!</v>
      </c>
    </row>
    <row r="38" spans="1:10">
      <c r="A38" s="24"/>
      <c r="B38" s="65">
        <v>72116</v>
      </c>
      <c r="C38" s="66" t="s">
        <v>53</v>
      </c>
      <c r="D38" s="26">
        <f>SUM(D33)</f>
        <v>4</v>
      </c>
      <c r="E38" s="67" t="s">
        <v>23</v>
      </c>
      <c r="F38" s="62">
        <v>56.75</v>
      </c>
      <c r="G38" s="28">
        <f t="shared" si="2"/>
        <v>227</v>
      </c>
    </row>
    <row r="39" spans="1:10" ht="15.75" thickBot="1">
      <c r="A39" s="24"/>
      <c r="B39" s="65"/>
      <c r="C39" s="66"/>
      <c r="D39" s="31"/>
      <c r="E39" s="32"/>
      <c r="F39" s="33" t="s">
        <v>33</v>
      </c>
      <c r="G39" s="34">
        <f>SUM(G33:G38)</f>
        <v>1770.86</v>
      </c>
    </row>
    <row r="40" spans="1:10" ht="16.5" thickBot="1">
      <c r="A40" s="18">
        <v>5</v>
      </c>
      <c r="B40" s="19"/>
      <c r="C40" s="20" t="s">
        <v>40</v>
      </c>
      <c r="D40" s="21"/>
      <c r="E40" s="22"/>
      <c r="F40" s="53"/>
      <c r="G40" s="23"/>
    </row>
    <row r="41" spans="1:10">
      <c r="A41" s="24"/>
      <c r="B41" s="25">
        <v>7288</v>
      </c>
      <c r="C41" s="29" t="s">
        <v>63</v>
      </c>
      <c r="D41" s="54">
        <v>28.8</v>
      </c>
      <c r="E41" s="25" t="s">
        <v>41</v>
      </c>
      <c r="F41" s="54">
        <v>20.350000000000001</v>
      </c>
      <c r="G41" s="28">
        <f>SUM(D41*F41)</f>
        <v>586.08000000000004</v>
      </c>
    </row>
    <row r="42" spans="1:10" ht="15.75" thickBot="1">
      <c r="A42" s="55"/>
      <c r="B42" s="47"/>
      <c r="C42" s="6"/>
      <c r="D42" s="31"/>
      <c r="E42" s="32"/>
      <c r="F42" s="33" t="s">
        <v>33</v>
      </c>
      <c r="G42" s="34">
        <f>SUM(G41:G41)</f>
        <v>586.08000000000004</v>
      </c>
    </row>
    <row r="43" spans="1:10" ht="16.5" thickBot="1">
      <c r="A43" s="35"/>
      <c r="B43" s="36"/>
      <c r="C43" s="37"/>
      <c r="D43" s="21"/>
      <c r="E43" s="81" t="s">
        <v>34</v>
      </c>
      <c r="F43" s="85">
        <f>SUM(G31+G39+G42)</f>
        <v>9719.0400000000009</v>
      </c>
      <c r="G43" s="86"/>
      <c r="I43" t="s">
        <v>86</v>
      </c>
      <c r="J43" t="e">
        <f>SUM(#REF!*139)</f>
        <v>#REF!</v>
      </c>
    </row>
    <row r="44" spans="1:10">
      <c r="A44" s="40" t="s">
        <v>35</v>
      </c>
      <c r="B44" s="41"/>
      <c r="C44" s="41"/>
      <c r="E44" s="42"/>
      <c r="I44" t="s">
        <v>87</v>
      </c>
      <c r="J44" t="e">
        <f>SUM(#REF!*0.8)</f>
        <v>#REF!</v>
      </c>
    </row>
    <row r="45" spans="1:10" ht="15.75" thickBot="1">
      <c r="A45" s="87" t="s">
        <v>36</v>
      </c>
      <c r="B45" s="87"/>
      <c r="C45" s="87"/>
      <c r="D45" s="87"/>
      <c r="E45" s="87"/>
    </row>
    <row r="46" spans="1:10">
      <c r="A46" s="43"/>
      <c r="B46" s="44"/>
      <c r="C46" s="2"/>
      <c r="D46" s="2"/>
      <c r="E46" s="45"/>
      <c r="F46" s="2"/>
      <c r="G46" s="4"/>
    </row>
    <row r="47" spans="1:10">
      <c r="A47" s="46"/>
      <c r="B47" s="47"/>
      <c r="C47" s="6"/>
      <c r="D47" s="6"/>
      <c r="E47" s="48"/>
      <c r="F47" s="6"/>
      <c r="G47" s="8"/>
    </row>
    <row r="48" spans="1:10">
      <c r="A48" s="46"/>
      <c r="B48" s="47"/>
      <c r="C48" s="6"/>
      <c r="D48" s="6"/>
      <c r="E48" s="48"/>
      <c r="F48" s="6"/>
      <c r="G48" s="8"/>
    </row>
    <row r="49" spans="1:7">
      <c r="A49" s="46"/>
      <c r="B49" s="49" t="s">
        <v>92</v>
      </c>
      <c r="C49" s="6"/>
      <c r="D49" s="6" t="s">
        <v>38</v>
      </c>
      <c r="E49" s="48"/>
      <c r="F49" s="6"/>
      <c r="G49" s="8"/>
    </row>
    <row r="50" spans="1:7">
      <c r="A50" s="46"/>
      <c r="B50" s="47"/>
      <c r="C50" s="6"/>
      <c r="D50" s="6" t="s">
        <v>39</v>
      </c>
      <c r="E50" s="48"/>
      <c r="F50" s="6"/>
      <c r="G50" s="8"/>
    </row>
    <row r="51" spans="1:7" ht="15.75" thickBot="1">
      <c r="A51" s="50"/>
      <c r="B51" s="51"/>
      <c r="C51" s="11"/>
      <c r="D51" s="11"/>
      <c r="E51" s="52"/>
      <c r="F51" s="11"/>
      <c r="G51" s="12"/>
    </row>
  </sheetData>
  <mergeCells count="2">
    <mergeCell ref="F43:G43"/>
    <mergeCell ref="A45:E4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48"/>
  <sheetViews>
    <sheetView zoomScale="90" zoomScaleNormal="90" workbookViewId="0">
      <selection activeCell="C8" sqref="C8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136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28</v>
      </c>
    </row>
    <row r="13" spans="1:10">
      <c r="A13" s="24"/>
      <c r="B13" s="25"/>
      <c r="C13" t="s">
        <v>135</v>
      </c>
      <c r="D13" s="26">
        <v>28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140</v>
      </c>
      <c r="E14" s="27" t="s">
        <v>19</v>
      </c>
      <c r="F14" s="26">
        <v>11.66</v>
      </c>
      <c r="G14" s="28">
        <f>SUM(D14*F14)</f>
        <v>1632.4</v>
      </c>
      <c r="I14" t="s">
        <v>69</v>
      </c>
      <c r="J14">
        <f>SUM(J12*J13)</f>
        <v>84</v>
      </c>
    </row>
    <row r="15" spans="1:10">
      <c r="A15" s="24"/>
      <c r="B15" s="25">
        <v>5061</v>
      </c>
      <c r="C15" s="29" t="s">
        <v>111</v>
      </c>
      <c r="D15" s="26">
        <v>14</v>
      </c>
      <c r="E15" s="27" t="s">
        <v>21</v>
      </c>
      <c r="F15" s="26">
        <v>6.5</v>
      </c>
      <c r="G15" s="28">
        <f t="shared" ref="G15:G17" si="0">SUM(D15*F15)</f>
        <v>91</v>
      </c>
      <c r="I15" t="s">
        <v>70</v>
      </c>
      <c r="J15">
        <f>SUM(J14*0.17)</f>
        <v>14.280000000000001</v>
      </c>
    </row>
    <row r="16" spans="1:10">
      <c r="A16" s="24"/>
      <c r="B16" s="25">
        <v>3283</v>
      </c>
      <c r="C16" s="29" t="s">
        <v>22</v>
      </c>
      <c r="D16" s="26">
        <v>60</v>
      </c>
      <c r="E16" s="27" t="s">
        <v>23</v>
      </c>
      <c r="F16" s="26">
        <v>10.43</v>
      </c>
      <c r="G16" s="28">
        <f t="shared" si="0"/>
        <v>625.79999999999995</v>
      </c>
      <c r="I16" t="s">
        <v>71</v>
      </c>
      <c r="J16">
        <f>SUM(J14*0.7)</f>
        <v>58.8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90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125</v>
      </c>
      <c r="E19" s="27" t="s">
        <v>27</v>
      </c>
      <c r="F19" s="26">
        <v>0.1</v>
      </c>
      <c r="G19" s="28">
        <f t="shared" ref="G19:G30" si="1">SUM(D19*F19)</f>
        <v>12.5</v>
      </c>
      <c r="I19" t="s">
        <v>73</v>
      </c>
      <c r="J19">
        <f>SUM(D18*1.42)</f>
        <v>127.8</v>
      </c>
    </row>
    <row r="20" spans="1:11">
      <c r="A20" s="24"/>
      <c r="B20" s="25">
        <v>4299</v>
      </c>
      <c r="C20" s="30" t="s">
        <v>28</v>
      </c>
      <c r="D20" s="26">
        <f>SUM(D19)</f>
        <v>125</v>
      </c>
      <c r="E20" s="27" t="s">
        <v>27</v>
      </c>
      <c r="F20" s="26">
        <v>0.55000000000000004</v>
      </c>
      <c r="G20" s="28">
        <f t="shared" si="1"/>
        <v>68.75</v>
      </c>
      <c r="I20" t="s">
        <v>74</v>
      </c>
      <c r="J20">
        <f>SUM(J19)</f>
        <v>127.8</v>
      </c>
    </row>
    <row r="21" spans="1:11">
      <c r="A21" s="24"/>
      <c r="B21" s="25">
        <v>7194</v>
      </c>
      <c r="C21" s="29" t="s">
        <v>76</v>
      </c>
      <c r="D21" s="26">
        <f>SUM(D18)</f>
        <v>90</v>
      </c>
      <c r="E21" s="27" t="s">
        <v>23</v>
      </c>
      <c r="F21" s="26">
        <v>15.17</v>
      </c>
      <c r="G21" s="28">
        <f t="shared" si="1"/>
        <v>1365.3</v>
      </c>
      <c r="I21" t="s">
        <v>75</v>
      </c>
      <c r="J21">
        <v>4</v>
      </c>
      <c r="K21" s="69">
        <f>SUM(J21*16.2)</f>
        <v>64.8</v>
      </c>
    </row>
    <row r="22" spans="1:11" s="69" customFormat="1" ht="22.5">
      <c r="A22" s="68"/>
      <c r="B22" s="60">
        <v>4425</v>
      </c>
      <c r="C22" s="61" t="s">
        <v>55</v>
      </c>
      <c r="D22" s="62">
        <v>64.8</v>
      </c>
      <c r="E22" s="60" t="s">
        <v>31</v>
      </c>
      <c r="F22" s="62">
        <v>13.5</v>
      </c>
      <c r="G22" s="64">
        <f t="shared" si="1"/>
        <v>874.8</v>
      </c>
      <c r="I22" s="69" t="s">
        <v>78</v>
      </c>
      <c r="J22" s="69">
        <v>3</v>
      </c>
    </row>
    <row r="23" spans="1:11" ht="22.5">
      <c r="A23" s="24"/>
      <c r="B23" s="60">
        <v>4443</v>
      </c>
      <c r="C23" s="61" t="s">
        <v>56</v>
      </c>
      <c r="D23" s="62">
        <v>60</v>
      </c>
      <c r="E23" s="60" t="s">
        <v>31</v>
      </c>
      <c r="F23" s="62">
        <v>12.2</v>
      </c>
      <c r="G23" s="64">
        <f t="shared" si="1"/>
        <v>732</v>
      </c>
    </row>
    <row r="24" spans="1:11">
      <c r="A24" s="24"/>
      <c r="B24" s="25">
        <v>7219</v>
      </c>
      <c r="C24" s="29" t="s">
        <v>30</v>
      </c>
      <c r="D24" s="26">
        <v>11</v>
      </c>
      <c r="E24" s="25" t="s">
        <v>31</v>
      </c>
      <c r="F24" s="26">
        <v>29.67</v>
      </c>
      <c r="G24" s="64">
        <f t="shared" si="1"/>
        <v>326.37</v>
      </c>
    </row>
    <row r="25" spans="1:11">
      <c r="A25" s="24"/>
      <c r="B25" s="25">
        <v>5061</v>
      </c>
      <c r="C25" s="29" t="s">
        <v>58</v>
      </c>
      <c r="D25" s="26">
        <v>15</v>
      </c>
      <c r="E25" s="25" t="s">
        <v>21</v>
      </c>
      <c r="F25" s="26">
        <v>6.5</v>
      </c>
      <c r="G25" s="28">
        <f t="shared" si="1"/>
        <v>97.5</v>
      </c>
      <c r="I25" t="s">
        <v>70</v>
      </c>
      <c r="J25">
        <f>SUM(D18*0.17)</f>
        <v>15.3</v>
      </c>
    </row>
    <row r="26" spans="1:11" ht="22.5">
      <c r="A26" s="24"/>
      <c r="B26" s="71">
        <v>20211</v>
      </c>
      <c r="C26" s="61" t="s">
        <v>61</v>
      </c>
      <c r="D26" s="72">
        <v>10</v>
      </c>
      <c r="E26" s="71" t="s">
        <v>31</v>
      </c>
      <c r="F26" s="72">
        <v>29.5</v>
      </c>
      <c r="G26" s="73">
        <f t="shared" si="1"/>
        <v>295</v>
      </c>
      <c r="I26" s="69" t="s">
        <v>82</v>
      </c>
      <c r="J26">
        <v>4</v>
      </c>
      <c r="K26">
        <f>SUM(J26*2.5)</f>
        <v>10</v>
      </c>
    </row>
    <row r="27" spans="1:11">
      <c r="A27" s="24"/>
      <c r="B27" s="71">
        <v>4408</v>
      </c>
      <c r="C27" s="56" t="s">
        <v>62</v>
      </c>
      <c r="D27" s="72">
        <f>SUM(D18)</f>
        <v>90</v>
      </c>
      <c r="E27" s="71" t="s">
        <v>31</v>
      </c>
      <c r="F27" s="72">
        <v>1.27</v>
      </c>
      <c r="G27" s="73">
        <f t="shared" si="1"/>
        <v>114.3</v>
      </c>
      <c r="I27" t="s">
        <v>79</v>
      </c>
    </row>
    <row r="28" spans="1:11" ht="22.5">
      <c r="A28" s="24"/>
      <c r="B28" s="71">
        <v>2788</v>
      </c>
      <c r="C28" s="61" t="s">
        <v>94</v>
      </c>
      <c r="D28" s="72">
        <v>0</v>
      </c>
      <c r="E28" s="71" t="s">
        <v>31</v>
      </c>
      <c r="F28" s="72">
        <v>12</v>
      </c>
      <c r="G28" s="73">
        <f t="shared" si="1"/>
        <v>0</v>
      </c>
    </row>
    <row r="29" spans="1:11">
      <c r="A29" s="24"/>
      <c r="B29" s="25">
        <v>20247</v>
      </c>
      <c r="C29" s="29" t="s">
        <v>67</v>
      </c>
      <c r="D29" s="26">
        <v>1</v>
      </c>
      <c r="E29" s="27" t="s">
        <v>21</v>
      </c>
      <c r="F29" s="26">
        <v>8.1199999999999992</v>
      </c>
      <c r="G29" s="28">
        <f t="shared" si="1"/>
        <v>8.1199999999999992</v>
      </c>
    </row>
    <row r="30" spans="1:11">
      <c r="A30" s="24"/>
      <c r="B30" s="25">
        <v>11587</v>
      </c>
      <c r="C30" s="29" t="s">
        <v>32</v>
      </c>
      <c r="D30" s="26">
        <f>SUM(D18)</f>
        <v>90</v>
      </c>
      <c r="E30" s="27" t="s">
        <v>23</v>
      </c>
      <c r="F30" s="26">
        <v>25.54</v>
      </c>
      <c r="G30" s="28">
        <f t="shared" si="1"/>
        <v>2298.6</v>
      </c>
    </row>
    <row r="31" spans="1:11" ht="15.75" thickBot="1">
      <c r="A31" s="24"/>
      <c r="B31" s="47"/>
      <c r="C31" s="6"/>
      <c r="D31" s="31"/>
      <c r="E31" s="32"/>
      <c r="F31" s="33" t="s">
        <v>33</v>
      </c>
      <c r="G31" s="34">
        <f>SUM(G14:G30)</f>
        <v>8549.32</v>
      </c>
    </row>
    <row r="32" spans="1:11" ht="16.5" thickBot="1">
      <c r="A32" s="18">
        <v>3</v>
      </c>
      <c r="B32" s="19"/>
      <c r="C32" s="20" t="s">
        <v>47</v>
      </c>
      <c r="D32" s="21"/>
      <c r="E32" s="22"/>
      <c r="F32" s="21"/>
      <c r="G32" s="23"/>
    </row>
    <row r="33" spans="1:10">
      <c r="A33" s="24"/>
      <c r="B33" s="25">
        <v>3438</v>
      </c>
      <c r="C33" s="29" t="s">
        <v>64</v>
      </c>
      <c r="D33" s="26">
        <v>3</v>
      </c>
      <c r="E33" s="27" t="s">
        <v>23</v>
      </c>
      <c r="F33" s="26">
        <v>248.16</v>
      </c>
      <c r="G33" s="28">
        <f t="shared" ref="G33:G38" si="2">SUM(D33*F33)</f>
        <v>744.48</v>
      </c>
    </row>
    <row r="34" spans="1:10">
      <c r="A34" s="24"/>
      <c r="B34" s="25">
        <v>10554</v>
      </c>
      <c r="C34" s="29" t="s">
        <v>48</v>
      </c>
      <c r="D34" s="26">
        <v>2</v>
      </c>
      <c r="E34" s="27" t="s">
        <v>19</v>
      </c>
      <c r="F34" s="26">
        <v>52.23</v>
      </c>
      <c r="G34" s="28">
        <f t="shared" si="2"/>
        <v>104.46</v>
      </c>
    </row>
    <row r="35" spans="1:10" ht="22.5">
      <c r="A35" s="24"/>
      <c r="B35" s="60">
        <v>3090</v>
      </c>
      <c r="C35" s="61" t="s">
        <v>49</v>
      </c>
      <c r="D35" s="62">
        <f>SUM(D34*1)</f>
        <v>2</v>
      </c>
      <c r="E35" s="63" t="s">
        <v>19</v>
      </c>
      <c r="F35" s="62">
        <v>26.18</v>
      </c>
      <c r="G35" s="64">
        <f t="shared" si="2"/>
        <v>52.36</v>
      </c>
    </row>
    <row r="36" spans="1:10">
      <c r="A36" s="24"/>
      <c r="B36" s="25">
        <v>20241</v>
      </c>
      <c r="C36" s="30" t="s">
        <v>50</v>
      </c>
      <c r="D36" s="26">
        <f>SUM(D33)</f>
        <v>3</v>
      </c>
      <c r="E36" s="27" t="s">
        <v>51</v>
      </c>
      <c r="F36" s="62">
        <v>90.53</v>
      </c>
      <c r="G36" s="28">
        <f t="shared" si="2"/>
        <v>271.59000000000003</v>
      </c>
    </row>
    <row r="37" spans="1:10">
      <c r="A37" s="24"/>
      <c r="B37" s="25">
        <v>2425</v>
      </c>
      <c r="C37" s="30" t="s">
        <v>52</v>
      </c>
      <c r="D37" s="26">
        <f>SUM(D34*3)</f>
        <v>6</v>
      </c>
      <c r="E37" s="27" t="s">
        <v>19</v>
      </c>
      <c r="F37" s="26">
        <v>5.38</v>
      </c>
      <c r="G37" s="28">
        <f t="shared" si="2"/>
        <v>32.28</v>
      </c>
      <c r="I37" t="s">
        <v>88</v>
      </c>
      <c r="J37" t="e">
        <f>SUM(#REF!)*2*2.5*0.17</f>
        <v>#REF!</v>
      </c>
    </row>
    <row r="38" spans="1:10">
      <c r="A38" s="24"/>
      <c r="B38" s="65">
        <v>72116</v>
      </c>
      <c r="C38" s="66" t="s">
        <v>53</v>
      </c>
      <c r="D38" s="26">
        <f>SUM(D33)</f>
        <v>3</v>
      </c>
      <c r="E38" s="67" t="s">
        <v>23</v>
      </c>
      <c r="F38" s="62">
        <v>56.75</v>
      </c>
      <c r="G38" s="28">
        <f t="shared" si="2"/>
        <v>170.25</v>
      </c>
    </row>
    <row r="39" spans="1:10" ht="15.75" thickBot="1">
      <c r="A39" s="24"/>
      <c r="B39" s="65"/>
      <c r="C39" s="66"/>
      <c r="D39" s="31"/>
      <c r="E39" s="32"/>
      <c r="F39" s="33" t="s">
        <v>33</v>
      </c>
      <c r="G39" s="34">
        <f>SUM(G33:G38)</f>
        <v>1375.42</v>
      </c>
    </row>
    <row r="40" spans="1:10" ht="16.5" thickBot="1">
      <c r="A40" s="35"/>
      <c r="B40" s="36"/>
      <c r="C40" s="37"/>
      <c r="D40" s="21"/>
      <c r="E40" s="81" t="s">
        <v>34</v>
      </c>
      <c r="F40" s="85">
        <f>SUM(G31+G39)</f>
        <v>9924.74</v>
      </c>
      <c r="G40" s="86"/>
      <c r="I40" t="s">
        <v>86</v>
      </c>
      <c r="J40" t="e">
        <f>SUM(#REF!*139)</f>
        <v>#REF!</v>
      </c>
    </row>
    <row r="41" spans="1:10">
      <c r="A41" s="40" t="s">
        <v>35</v>
      </c>
      <c r="B41" s="41"/>
      <c r="C41" s="41"/>
      <c r="E41" s="42"/>
      <c r="I41" t="s">
        <v>87</v>
      </c>
      <c r="J41" t="e">
        <f>SUM(#REF!*0.8)</f>
        <v>#REF!</v>
      </c>
    </row>
    <row r="42" spans="1:10" ht="15.75" thickBot="1">
      <c r="A42" s="87" t="s">
        <v>36</v>
      </c>
      <c r="B42" s="87"/>
      <c r="C42" s="87"/>
      <c r="D42" s="87"/>
      <c r="E42" s="87"/>
    </row>
    <row r="43" spans="1:10">
      <c r="A43" s="43"/>
      <c r="B43" s="44"/>
      <c r="C43" s="2"/>
      <c r="D43" s="2"/>
      <c r="E43" s="45"/>
      <c r="F43" s="2"/>
      <c r="G43" s="4"/>
    </row>
    <row r="44" spans="1:10">
      <c r="A44" s="46"/>
      <c r="B44" s="47"/>
      <c r="C44" s="6"/>
      <c r="D44" s="6"/>
      <c r="E44" s="48"/>
      <c r="F44" s="6"/>
      <c r="G44" s="8"/>
    </row>
    <row r="45" spans="1:10">
      <c r="A45" s="46"/>
      <c r="B45" s="47"/>
      <c r="C45" s="6"/>
      <c r="D45" s="6"/>
      <c r="E45" s="48"/>
      <c r="F45" s="6"/>
      <c r="G45" s="8"/>
    </row>
    <row r="46" spans="1:10">
      <c r="A46" s="46"/>
      <c r="B46" s="49" t="s">
        <v>92</v>
      </c>
      <c r="C46" s="6"/>
      <c r="D46" s="6" t="s">
        <v>38</v>
      </c>
      <c r="E46" s="48"/>
      <c r="F46" s="6"/>
      <c r="G46" s="8"/>
    </row>
    <row r="47" spans="1:10">
      <c r="A47" s="46"/>
      <c r="B47" s="47"/>
      <c r="C47" s="6"/>
      <c r="D47" s="6" t="s">
        <v>39</v>
      </c>
      <c r="E47" s="48"/>
      <c r="F47" s="6"/>
      <c r="G47" s="8"/>
    </row>
    <row r="48" spans="1:10" ht="15.75" thickBot="1">
      <c r="A48" s="50"/>
      <c r="B48" s="51"/>
      <c r="C48" s="11"/>
      <c r="D48" s="11"/>
      <c r="E48" s="52"/>
      <c r="F48" s="11"/>
      <c r="G48" s="12"/>
    </row>
  </sheetData>
  <mergeCells count="2">
    <mergeCell ref="F40:G40"/>
    <mergeCell ref="A42:E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42"/>
  <sheetViews>
    <sheetView zoomScale="90" zoomScaleNormal="90" workbookViewId="0"/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1">
      <c r="C1" t="s">
        <v>0</v>
      </c>
    </row>
    <row r="2" spans="1:11" ht="15.75" thickBot="1"/>
    <row r="3" spans="1:11" ht="18.75">
      <c r="A3" s="1"/>
      <c r="B3" s="2"/>
      <c r="C3" s="3" t="s">
        <v>1</v>
      </c>
      <c r="D3" s="2"/>
      <c r="E3" s="2"/>
      <c r="F3" s="2"/>
      <c r="G3" s="4"/>
    </row>
    <row r="4" spans="1:11" ht="15.75">
      <c r="A4" s="5"/>
      <c r="B4" s="6"/>
      <c r="C4" s="7" t="s">
        <v>2</v>
      </c>
      <c r="D4" s="6"/>
      <c r="E4" s="6"/>
      <c r="F4" s="6"/>
      <c r="G4" s="8"/>
    </row>
    <row r="5" spans="1:11">
      <c r="A5" s="5"/>
      <c r="B5" s="6"/>
      <c r="C5" s="6"/>
      <c r="D5" s="6"/>
      <c r="E5" s="6"/>
      <c r="F5" s="6"/>
      <c r="G5" s="8"/>
    </row>
    <row r="6" spans="1:11">
      <c r="A6" s="5" t="s">
        <v>3</v>
      </c>
      <c r="C6" s="9" t="s">
        <v>137</v>
      </c>
      <c r="D6" s="6"/>
      <c r="E6" s="6"/>
      <c r="F6" s="6"/>
      <c r="G6" s="8"/>
    </row>
    <row r="7" spans="1:11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1" ht="15.75" thickBot="1"/>
    <row r="11" spans="1:11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1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 t="e">
        <f>SUM(#REF!)</f>
        <v>#REF!</v>
      </c>
    </row>
    <row r="13" spans="1:11">
      <c r="A13" s="24"/>
      <c r="B13" s="25"/>
      <c r="C13" s="29" t="s">
        <v>25</v>
      </c>
      <c r="D13" s="26">
        <v>127</v>
      </c>
      <c r="E13" s="27" t="s">
        <v>23</v>
      </c>
      <c r="F13" s="26"/>
      <c r="G13" s="28"/>
    </row>
    <row r="14" spans="1:11">
      <c r="A14" s="24"/>
      <c r="B14" s="25">
        <v>1607</v>
      </c>
      <c r="C14" s="30" t="s">
        <v>26</v>
      </c>
      <c r="D14" s="26">
        <v>180</v>
      </c>
      <c r="E14" s="27" t="s">
        <v>27</v>
      </c>
      <c r="F14" s="26">
        <v>0.1</v>
      </c>
      <c r="G14" s="28">
        <f t="shared" ref="G14:G24" si="0">SUM(D14*F14)</f>
        <v>18</v>
      </c>
      <c r="I14" t="s">
        <v>73</v>
      </c>
      <c r="J14">
        <f>SUM(D13*1.42)</f>
        <v>180.34</v>
      </c>
    </row>
    <row r="15" spans="1:11">
      <c r="A15" s="24"/>
      <c r="B15" s="25">
        <v>4299</v>
      </c>
      <c r="C15" s="30" t="s">
        <v>28</v>
      </c>
      <c r="D15" s="26">
        <f>SUM(D14)</f>
        <v>180</v>
      </c>
      <c r="E15" s="27" t="s">
        <v>27</v>
      </c>
      <c r="F15" s="26">
        <v>0.55000000000000004</v>
      </c>
      <c r="G15" s="28">
        <f t="shared" si="0"/>
        <v>99.000000000000014</v>
      </c>
      <c r="I15" t="s">
        <v>74</v>
      </c>
      <c r="J15">
        <f>SUM(J14)</f>
        <v>180.34</v>
      </c>
    </row>
    <row r="16" spans="1:11">
      <c r="A16" s="24"/>
      <c r="B16" s="25">
        <v>7194</v>
      </c>
      <c r="C16" s="29" t="s">
        <v>76</v>
      </c>
      <c r="D16" s="26">
        <f>SUM(D13)</f>
        <v>127</v>
      </c>
      <c r="E16" s="27" t="s">
        <v>23</v>
      </c>
      <c r="F16" s="26">
        <v>15.17</v>
      </c>
      <c r="G16" s="28">
        <f t="shared" si="0"/>
        <v>1926.59</v>
      </c>
      <c r="I16" t="s">
        <v>75</v>
      </c>
      <c r="J16">
        <v>5</v>
      </c>
      <c r="K16" s="69">
        <f>SUM(J16*16.2)</f>
        <v>81</v>
      </c>
    </row>
    <row r="17" spans="1:11" s="69" customFormat="1" ht="22.5">
      <c r="A17" s="68"/>
      <c r="B17" s="60">
        <v>4425</v>
      </c>
      <c r="C17" s="61" t="s">
        <v>55</v>
      </c>
      <c r="D17" s="62">
        <v>81</v>
      </c>
      <c r="E17" s="60" t="s">
        <v>31</v>
      </c>
      <c r="F17" s="62">
        <v>13.5</v>
      </c>
      <c r="G17" s="64">
        <f t="shared" si="0"/>
        <v>1093.5</v>
      </c>
      <c r="I17" s="69" t="s">
        <v>78</v>
      </c>
      <c r="J17" s="69">
        <v>8</v>
      </c>
    </row>
    <row r="18" spans="1:11" ht="22.5">
      <c r="A18" s="24"/>
      <c r="B18" s="60">
        <v>4443</v>
      </c>
      <c r="C18" s="61" t="s">
        <v>56</v>
      </c>
      <c r="D18" s="62">
        <v>90</v>
      </c>
      <c r="E18" s="60" t="s">
        <v>31</v>
      </c>
      <c r="F18" s="62">
        <v>12.2</v>
      </c>
      <c r="G18" s="64">
        <f t="shared" si="0"/>
        <v>1098</v>
      </c>
    </row>
    <row r="19" spans="1:11">
      <c r="A19" s="24"/>
      <c r="B19" s="25">
        <v>7219</v>
      </c>
      <c r="C19" s="29" t="s">
        <v>30</v>
      </c>
      <c r="D19" s="26">
        <v>13</v>
      </c>
      <c r="E19" s="25" t="s">
        <v>31</v>
      </c>
      <c r="F19" s="26">
        <v>29.67</v>
      </c>
      <c r="G19" s="64">
        <f t="shared" si="0"/>
        <v>385.71000000000004</v>
      </c>
    </row>
    <row r="20" spans="1:11">
      <c r="A20" s="24"/>
      <c r="B20" s="25">
        <v>5061</v>
      </c>
      <c r="C20" s="29" t="s">
        <v>58</v>
      </c>
      <c r="D20" s="26">
        <v>20</v>
      </c>
      <c r="E20" s="25" t="s">
        <v>21</v>
      </c>
      <c r="F20" s="26">
        <v>6.5</v>
      </c>
      <c r="G20" s="28">
        <f t="shared" si="0"/>
        <v>130</v>
      </c>
      <c r="I20" t="s">
        <v>70</v>
      </c>
      <c r="J20">
        <f>SUM(D13*0.17)</f>
        <v>21.59</v>
      </c>
    </row>
    <row r="21" spans="1:11" ht="22.5">
      <c r="A21" s="24"/>
      <c r="B21" s="71">
        <v>20211</v>
      </c>
      <c r="C21" s="61" t="s">
        <v>61</v>
      </c>
      <c r="D21" s="72">
        <v>18</v>
      </c>
      <c r="E21" s="71" t="s">
        <v>31</v>
      </c>
      <c r="F21" s="72">
        <v>29.5</v>
      </c>
      <c r="G21" s="73">
        <f t="shared" si="0"/>
        <v>531</v>
      </c>
      <c r="I21" s="69" t="s">
        <v>82</v>
      </c>
      <c r="J21">
        <v>7</v>
      </c>
      <c r="K21">
        <f>SUM(J21*2.5)</f>
        <v>17.5</v>
      </c>
    </row>
    <row r="22" spans="1:11">
      <c r="A22" s="24"/>
      <c r="B22" s="71">
        <v>4408</v>
      </c>
      <c r="C22" s="56" t="s">
        <v>62</v>
      </c>
      <c r="D22" s="72">
        <f>SUM(D13)</f>
        <v>127</v>
      </c>
      <c r="E22" s="71" t="s">
        <v>31</v>
      </c>
      <c r="F22" s="72">
        <v>1.27</v>
      </c>
      <c r="G22" s="73">
        <f t="shared" si="0"/>
        <v>161.29</v>
      </c>
      <c r="I22" t="s">
        <v>79</v>
      </c>
    </row>
    <row r="23" spans="1:11">
      <c r="A23" s="24"/>
      <c r="B23" s="25">
        <v>20247</v>
      </c>
      <c r="C23" s="29" t="s">
        <v>67</v>
      </c>
      <c r="D23" s="26">
        <v>1</v>
      </c>
      <c r="E23" s="27" t="s">
        <v>21</v>
      </c>
      <c r="F23" s="26">
        <v>8.1199999999999992</v>
      </c>
      <c r="G23" s="28">
        <f t="shared" si="0"/>
        <v>8.1199999999999992</v>
      </c>
    </row>
    <row r="24" spans="1:11">
      <c r="A24" s="24"/>
      <c r="B24" s="25">
        <v>11587</v>
      </c>
      <c r="C24" s="29" t="s">
        <v>32</v>
      </c>
      <c r="D24" s="26">
        <f>SUM(D13)</f>
        <v>127</v>
      </c>
      <c r="E24" s="27" t="s">
        <v>23</v>
      </c>
      <c r="F24" s="26">
        <v>25.54</v>
      </c>
      <c r="G24" s="28">
        <f t="shared" si="0"/>
        <v>3243.58</v>
      </c>
    </row>
    <row r="25" spans="1:11" ht="15.75" thickBot="1">
      <c r="A25" s="24"/>
      <c r="B25" s="47"/>
      <c r="C25" s="6"/>
      <c r="D25" s="31"/>
      <c r="E25" s="32"/>
      <c r="F25" s="33" t="s">
        <v>33</v>
      </c>
      <c r="G25" s="34">
        <f>SUM(G13:G24)</f>
        <v>8694.7900000000009</v>
      </c>
    </row>
    <row r="26" spans="1:11" ht="16.5" thickBot="1">
      <c r="A26" s="18">
        <v>3</v>
      </c>
      <c r="B26" s="19"/>
      <c r="C26" s="20" t="s">
        <v>47</v>
      </c>
      <c r="D26" s="21"/>
      <c r="E26" s="22"/>
      <c r="F26" s="21"/>
      <c r="G26" s="23"/>
    </row>
    <row r="27" spans="1:11">
      <c r="A27" s="24"/>
      <c r="B27" s="25">
        <v>10554</v>
      </c>
      <c r="C27" s="29" t="s">
        <v>48</v>
      </c>
      <c r="D27" s="26">
        <v>1</v>
      </c>
      <c r="E27" s="27" t="s">
        <v>19</v>
      </c>
      <c r="F27" s="26">
        <v>52.23</v>
      </c>
      <c r="G27" s="28">
        <f t="shared" ref="G27:G29" si="1">SUM(D27*F27)</f>
        <v>52.23</v>
      </c>
    </row>
    <row r="28" spans="1:11" ht="22.5">
      <c r="A28" s="24"/>
      <c r="B28" s="60">
        <v>3090</v>
      </c>
      <c r="C28" s="61" t="s">
        <v>49</v>
      </c>
      <c r="D28" s="62">
        <f>SUM(D27*1)</f>
        <v>1</v>
      </c>
      <c r="E28" s="63" t="s">
        <v>19</v>
      </c>
      <c r="F28" s="62">
        <v>26.18</v>
      </c>
      <c r="G28" s="64">
        <f t="shared" si="1"/>
        <v>26.18</v>
      </c>
    </row>
    <row r="29" spans="1:11">
      <c r="A29" s="24"/>
      <c r="B29" s="25">
        <v>2425</v>
      </c>
      <c r="C29" s="30" t="s">
        <v>52</v>
      </c>
      <c r="D29" s="26">
        <f>SUM(D27*3)</f>
        <v>3</v>
      </c>
      <c r="E29" s="27" t="s">
        <v>19</v>
      </c>
      <c r="F29" s="26">
        <v>5.38</v>
      </c>
      <c r="G29" s="28">
        <f t="shared" si="1"/>
        <v>16.14</v>
      </c>
      <c r="I29" t="s">
        <v>88</v>
      </c>
      <c r="J29" t="e">
        <f>SUM(#REF!)*2*2.5*0.17</f>
        <v>#REF!</v>
      </c>
    </row>
    <row r="30" spans="1:11" ht="15.75" thickBot="1">
      <c r="A30" s="24"/>
      <c r="B30" s="65"/>
      <c r="C30" s="66"/>
      <c r="D30" s="31"/>
      <c r="E30" s="32"/>
      <c r="F30" s="33" t="s">
        <v>33</v>
      </c>
      <c r="G30" s="34">
        <f>SUM(G27:G29)</f>
        <v>94.55</v>
      </c>
    </row>
    <row r="31" spans="1:11" ht="16.5" thickBot="1">
      <c r="A31" s="18">
        <v>5</v>
      </c>
      <c r="B31" s="19"/>
      <c r="C31" s="20" t="s">
        <v>40</v>
      </c>
      <c r="D31" s="21"/>
      <c r="E31" s="22"/>
      <c r="F31" s="53"/>
      <c r="G31" s="23"/>
    </row>
    <row r="32" spans="1:11">
      <c r="A32" s="24"/>
      <c r="B32" s="25">
        <v>7288</v>
      </c>
      <c r="C32" s="29" t="s">
        <v>63</v>
      </c>
      <c r="D32" s="54">
        <v>54</v>
      </c>
      <c r="E32" s="25" t="s">
        <v>41</v>
      </c>
      <c r="F32" s="54">
        <v>20.350000000000001</v>
      </c>
      <c r="G32" s="28">
        <f>SUM(D32*F32)</f>
        <v>1098.9000000000001</v>
      </c>
    </row>
    <row r="33" spans="1:10" ht="15.75" thickBot="1">
      <c r="A33" s="55"/>
      <c r="B33" s="47"/>
      <c r="C33" s="6"/>
      <c r="D33" s="31"/>
      <c r="E33" s="32"/>
      <c r="F33" s="33" t="s">
        <v>33</v>
      </c>
      <c r="G33" s="34">
        <f>SUM(G32:G32)</f>
        <v>1098.9000000000001</v>
      </c>
    </row>
    <row r="34" spans="1:10" ht="16.5" thickBot="1">
      <c r="A34" s="35"/>
      <c r="B34" s="36"/>
      <c r="C34" s="37"/>
      <c r="D34" s="21"/>
      <c r="E34" s="81" t="s">
        <v>34</v>
      </c>
      <c r="F34" s="85">
        <f>SUM(G25+G30+G33)</f>
        <v>9888.24</v>
      </c>
      <c r="G34" s="86"/>
      <c r="I34" t="s">
        <v>86</v>
      </c>
      <c r="J34" t="e">
        <f>SUM(#REF!*139)</f>
        <v>#REF!</v>
      </c>
    </row>
    <row r="35" spans="1:10">
      <c r="A35" s="40" t="s">
        <v>35</v>
      </c>
      <c r="B35" s="41"/>
      <c r="C35" s="41"/>
      <c r="E35" s="42"/>
      <c r="I35" t="s">
        <v>87</v>
      </c>
      <c r="J35" t="e">
        <f>SUM(#REF!*0.8)</f>
        <v>#REF!</v>
      </c>
    </row>
    <row r="36" spans="1:10" ht="15.75" thickBot="1">
      <c r="A36" s="87" t="s">
        <v>36</v>
      </c>
      <c r="B36" s="87"/>
      <c r="C36" s="87"/>
      <c r="D36" s="87"/>
      <c r="E36" s="87"/>
    </row>
    <row r="37" spans="1:10">
      <c r="A37" s="43"/>
      <c r="B37" s="44"/>
      <c r="C37" s="2"/>
      <c r="D37" s="2"/>
      <c r="E37" s="45"/>
      <c r="F37" s="2"/>
      <c r="G37" s="4"/>
    </row>
    <row r="38" spans="1:10">
      <c r="A38" s="46"/>
      <c r="B38" s="47"/>
      <c r="C38" s="6"/>
      <c r="D38" s="6"/>
      <c r="E38" s="48"/>
      <c r="F38" s="6"/>
      <c r="G38" s="8"/>
    </row>
    <row r="39" spans="1:10">
      <c r="A39" s="46"/>
      <c r="B39" s="47"/>
      <c r="C39" s="6"/>
      <c r="D39" s="6"/>
      <c r="E39" s="48"/>
      <c r="F39" s="6"/>
      <c r="G39" s="8"/>
    </row>
    <row r="40" spans="1:10">
      <c r="A40" s="46"/>
      <c r="B40" s="49" t="s">
        <v>92</v>
      </c>
      <c r="C40" s="6"/>
      <c r="D40" s="6" t="s">
        <v>38</v>
      </c>
      <c r="E40" s="48"/>
      <c r="F40" s="6"/>
      <c r="G40" s="8"/>
    </row>
    <row r="41" spans="1:10">
      <c r="A41" s="46"/>
      <c r="B41" s="47"/>
      <c r="C41" s="6"/>
      <c r="D41" s="6" t="s">
        <v>39</v>
      </c>
      <c r="E41" s="48"/>
      <c r="F41" s="6"/>
      <c r="G41" s="8"/>
    </row>
    <row r="42" spans="1:10" ht="15.75" thickBot="1">
      <c r="A42" s="50"/>
      <c r="B42" s="51"/>
      <c r="C42" s="11"/>
      <c r="D42" s="11"/>
      <c r="E42" s="52"/>
      <c r="F42" s="11"/>
      <c r="G42" s="12"/>
    </row>
  </sheetData>
  <mergeCells count="2">
    <mergeCell ref="F34:G34"/>
    <mergeCell ref="A36:E3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57"/>
  <sheetViews>
    <sheetView topLeftCell="A29" zoomScale="90" zoomScaleNormal="90" workbookViewId="0">
      <selection activeCell="E54" sqref="E54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138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0</v>
      </c>
    </row>
    <row r="13" spans="1:10">
      <c r="A13" s="24"/>
      <c r="B13" s="25"/>
      <c r="C13" t="s">
        <v>104</v>
      </c>
      <c r="D13" s="26">
        <v>0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0</v>
      </c>
      <c r="E14" s="27" t="s">
        <v>19</v>
      </c>
      <c r="F14" s="26">
        <v>11.66</v>
      </c>
      <c r="G14" s="28">
        <f>SUM(D14*F14)</f>
        <v>0</v>
      </c>
      <c r="I14" t="s">
        <v>69</v>
      </c>
      <c r="J14">
        <f>SUM(J12*J13)</f>
        <v>0</v>
      </c>
    </row>
    <row r="15" spans="1:10">
      <c r="A15" s="24"/>
      <c r="B15" s="25">
        <v>5061</v>
      </c>
      <c r="C15" s="29" t="s">
        <v>111</v>
      </c>
      <c r="D15" s="26">
        <v>0</v>
      </c>
      <c r="E15" s="27" t="s">
        <v>21</v>
      </c>
      <c r="F15" s="26">
        <v>6.5</v>
      </c>
      <c r="G15" s="28">
        <f t="shared" ref="G15:G17" si="0">SUM(D15*F15)</f>
        <v>0</v>
      </c>
      <c r="I15" t="s">
        <v>70</v>
      </c>
      <c r="J15">
        <f>SUM(J14*0.17)</f>
        <v>0</v>
      </c>
    </row>
    <row r="16" spans="1:10">
      <c r="A16" s="24"/>
      <c r="B16" s="25">
        <v>3283</v>
      </c>
      <c r="C16" s="29" t="s">
        <v>22</v>
      </c>
      <c r="D16" s="26">
        <v>0</v>
      </c>
      <c r="E16" s="27" t="s">
        <v>23</v>
      </c>
      <c r="F16" s="26">
        <v>10.43</v>
      </c>
      <c r="G16" s="28">
        <f t="shared" si="0"/>
        <v>0</v>
      </c>
      <c r="I16" t="s">
        <v>71</v>
      </c>
      <c r="J16">
        <f>SUM(J14*0.7)</f>
        <v>0</v>
      </c>
    </row>
    <row r="17" spans="1:11">
      <c r="A17" s="24"/>
      <c r="B17" s="25">
        <v>20247</v>
      </c>
      <c r="C17" s="29" t="s">
        <v>72</v>
      </c>
      <c r="D17" s="26">
        <v>0</v>
      </c>
      <c r="E17" s="27" t="s">
        <v>21</v>
      </c>
      <c r="F17" s="26">
        <v>6.88</v>
      </c>
      <c r="G17" s="28">
        <f t="shared" si="0"/>
        <v>0</v>
      </c>
    </row>
    <row r="18" spans="1:11">
      <c r="A18" s="24"/>
      <c r="B18" s="25"/>
      <c r="C18" s="29" t="s">
        <v>25</v>
      </c>
      <c r="D18" s="26">
        <v>88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120</v>
      </c>
      <c r="E19" s="27" t="s">
        <v>27</v>
      </c>
      <c r="F19" s="26">
        <v>0.1</v>
      </c>
      <c r="G19" s="28">
        <f t="shared" ref="G19:G30" si="1">SUM(D19*F19)</f>
        <v>12</v>
      </c>
      <c r="I19" t="s">
        <v>73</v>
      </c>
      <c r="J19">
        <f>SUM(D18*1.42)</f>
        <v>124.96</v>
      </c>
    </row>
    <row r="20" spans="1:11">
      <c r="A20" s="24"/>
      <c r="B20" s="25">
        <v>4299</v>
      </c>
      <c r="C20" s="30" t="s">
        <v>28</v>
      </c>
      <c r="D20" s="26">
        <f>SUM(D19)</f>
        <v>120</v>
      </c>
      <c r="E20" s="27" t="s">
        <v>27</v>
      </c>
      <c r="F20" s="26">
        <v>0.55000000000000004</v>
      </c>
      <c r="G20" s="28">
        <f t="shared" si="1"/>
        <v>66</v>
      </c>
      <c r="I20" t="s">
        <v>74</v>
      </c>
      <c r="J20">
        <f>SUM(J19)</f>
        <v>124.96</v>
      </c>
    </row>
    <row r="21" spans="1:11">
      <c r="A21" s="24"/>
      <c r="B21" s="25">
        <v>7194</v>
      </c>
      <c r="C21" s="29" t="s">
        <v>76</v>
      </c>
      <c r="D21" s="26">
        <f>SUM(D18)</f>
        <v>88</v>
      </c>
      <c r="E21" s="27" t="s">
        <v>23</v>
      </c>
      <c r="F21" s="26">
        <v>15.17</v>
      </c>
      <c r="G21" s="28">
        <f t="shared" si="1"/>
        <v>1334.96</v>
      </c>
      <c r="I21" t="s">
        <v>75</v>
      </c>
      <c r="J21">
        <v>5</v>
      </c>
      <c r="K21" s="69">
        <f>SUM(J21*16.2)</f>
        <v>81</v>
      </c>
    </row>
    <row r="22" spans="1:11" s="69" customFormat="1" ht="22.5">
      <c r="A22" s="68"/>
      <c r="B22" s="60">
        <v>4425</v>
      </c>
      <c r="C22" s="61" t="s">
        <v>55</v>
      </c>
      <c r="D22" s="62">
        <v>81</v>
      </c>
      <c r="E22" s="60" t="s">
        <v>31</v>
      </c>
      <c r="F22" s="62">
        <v>13.5</v>
      </c>
      <c r="G22" s="64">
        <f t="shared" si="1"/>
        <v>1093.5</v>
      </c>
      <c r="I22" s="69" t="s">
        <v>78</v>
      </c>
      <c r="J22" s="69">
        <v>3</v>
      </c>
    </row>
    <row r="23" spans="1:11" ht="22.5">
      <c r="A23" s="24"/>
      <c r="B23" s="60">
        <v>4443</v>
      </c>
      <c r="C23" s="61" t="s">
        <v>56</v>
      </c>
      <c r="D23" s="62">
        <v>72</v>
      </c>
      <c r="E23" s="60" t="s">
        <v>31</v>
      </c>
      <c r="F23" s="62">
        <v>12.2</v>
      </c>
      <c r="G23" s="64">
        <f t="shared" si="1"/>
        <v>878.4</v>
      </c>
    </row>
    <row r="24" spans="1:11">
      <c r="A24" s="24"/>
      <c r="B24" s="25">
        <v>7219</v>
      </c>
      <c r="C24" s="29" t="s">
        <v>30</v>
      </c>
      <c r="D24" s="26">
        <v>14</v>
      </c>
      <c r="E24" s="25" t="s">
        <v>31</v>
      </c>
      <c r="F24" s="26">
        <v>29.67</v>
      </c>
      <c r="G24" s="64">
        <f t="shared" si="1"/>
        <v>415.38</v>
      </c>
    </row>
    <row r="25" spans="1:11">
      <c r="A25" s="24"/>
      <c r="B25" s="25">
        <v>5061</v>
      </c>
      <c r="C25" s="29" t="s">
        <v>58</v>
      </c>
      <c r="D25" s="26">
        <v>15</v>
      </c>
      <c r="E25" s="25" t="s">
        <v>21</v>
      </c>
      <c r="F25" s="26">
        <v>6.5</v>
      </c>
      <c r="G25" s="28">
        <f t="shared" si="1"/>
        <v>97.5</v>
      </c>
      <c r="I25" t="s">
        <v>70</v>
      </c>
      <c r="J25">
        <f>SUM(D18*0.17)</f>
        <v>14.96</v>
      </c>
    </row>
    <row r="26" spans="1:11" ht="22.5">
      <c r="A26" s="24"/>
      <c r="B26" s="71">
        <v>20211</v>
      </c>
      <c r="C26" s="61" t="s">
        <v>61</v>
      </c>
      <c r="D26" s="72">
        <v>0</v>
      </c>
      <c r="E26" s="71" t="s">
        <v>31</v>
      </c>
      <c r="F26" s="72">
        <v>29.5</v>
      </c>
      <c r="G26" s="73">
        <f t="shared" si="1"/>
        <v>0</v>
      </c>
      <c r="I26" s="69" t="s">
        <v>82</v>
      </c>
      <c r="J26">
        <v>7</v>
      </c>
      <c r="K26">
        <f>SUM(J26*2.5)</f>
        <v>17.5</v>
      </c>
    </row>
    <row r="27" spans="1:11">
      <c r="A27" s="24"/>
      <c r="B27" s="71">
        <v>4408</v>
      </c>
      <c r="C27" s="56" t="s">
        <v>62</v>
      </c>
      <c r="D27" s="72">
        <f>SUM(D18)</f>
        <v>88</v>
      </c>
      <c r="E27" s="71" t="s">
        <v>31</v>
      </c>
      <c r="F27" s="72">
        <v>1.27</v>
      </c>
      <c r="G27" s="73">
        <f t="shared" si="1"/>
        <v>111.76</v>
      </c>
      <c r="I27" t="s">
        <v>79</v>
      </c>
    </row>
    <row r="28" spans="1:11" ht="22.5">
      <c r="A28" s="24"/>
      <c r="B28" s="71">
        <v>2788</v>
      </c>
      <c r="C28" s="61" t="s">
        <v>94</v>
      </c>
      <c r="D28" s="72">
        <v>0</v>
      </c>
      <c r="E28" s="71" t="s">
        <v>31</v>
      </c>
      <c r="F28" s="72">
        <v>12</v>
      </c>
      <c r="G28" s="73">
        <f t="shared" si="1"/>
        <v>0</v>
      </c>
    </row>
    <row r="29" spans="1:11">
      <c r="A29" s="24"/>
      <c r="B29" s="25">
        <v>20247</v>
      </c>
      <c r="C29" s="29" t="s">
        <v>67</v>
      </c>
      <c r="D29" s="26">
        <v>1</v>
      </c>
      <c r="E29" s="27" t="s">
        <v>21</v>
      </c>
      <c r="F29" s="26">
        <v>8.1199999999999992</v>
      </c>
      <c r="G29" s="28">
        <f t="shared" si="1"/>
        <v>8.1199999999999992</v>
      </c>
    </row>
    <row r="30" spans="1:11">
      <c r="A30" s="24"/>
      <c r="B30" s="25">
        <v>11587</v>
      </c>
      <c r="C30" s="29" t="s">
        <v>32</v>
      </c>
      <c r="D30" s="26">
        <f>SUM(D18)</f>
        <v>88</v>
      </c>
      <c r="E30" s="27" t="s">
        <v>23</v>
      </c>
      <c r="F30" s="26">
        <v>25.54</v>
      </c>
      <c r="G30" s="28">
        <f t="shared" si="1"/>
        <v>2247.52</v>
      </c>
    </row>
    <row r="31" spans="1:11" ht="15.75" thickBot="1">
      <c r="A31" s="24"/>
      <c r="B31" s="47"/>
      <c r="C31" s="6"/>
      <c r="D31" s="31"/>
      <c r="E31" s="32"/>
      <c r="F31" s="33" t="s">
        <v>33</v>
      </c>
      <c r="G31" s="34">
        <f>SUM(G14:G30)</f>
        <v>6265.14</v>
      </c>
    </row>
    <row r="32" spans="1:11" ht="16.5" thickBot="1">
      <c r="A32" s="18">
        <v>3</v>
      </c>
      <c r="B32" s="19"/>
      <c r="C32" s="20" t="s">
        <v>47</v>
      </c>
      <c r="D32" s="21"/>
      <c r="E32" s="22"/>
      <c r="F32" s="21"/>
      <c r="G32" s="23"/>
    </row>
    <row r="33" spans="1:11">
      <c r="A33" s="24"/>
      <c r="B33" s="25">
        <v>3438</v>
      </c>
      <c r="C33" s="29" t="s">
        <v>64</v>
      </c>
      <c r="D33" s="26">
        <v>4</v>
      </c>
      <c r="E33" s="27" t="s">
        <v>23</v>
      </c>
      <c r="F33" s="26">
        <v>248.16</v>
      </c>
      <c r="G33" s="28">
        <f t="shared" ref="G33:G38" si="2">SUM(D33*F33)</f>
        <v>992.64</v>
      </c>
    </row>
    <row r="34" spans="1:11">
      <c r="A34" s="24"/>
      <c r="B34" s="25">
        <v>10554</v>
      </c>
      <c r="C34" s="29" t="s">
        <v>48</v>
      </c>
      <c r="D34" s="26">
        <v>2</v>
      </c>
      <c r="E34" s="27" t="s">
        <v>19</v>
      </c>
      <c r="F34" s="26">
        <v>52.23</v>
      </c>
      <c r="G34" s="28">
        <f t="shared" si="2"/>
        <v>104.46</v>
      </c>
    </row>
    <row r="35" spans="1:11" ht="22.5">
      <c r="A35" s="24"/>
      <c r="B35" s="60">
        <v>3090</v>
      </c>
      <c r="C35" s="61" t="s">
        <v>49</v>
      </c>
      <c r="D35" s="62">
        <f>SUM(D34*1)</f>
        <v>2</v>
      </c>
      <c r="E35" s="63" t="s">
        <v>19</v>
      </c>
      <c r="F35" s="62">
        <v>26.18</v>
      </c>
      <c r="G35" s="64">
        <f t="shared" si="2"/>
        <v>52.36</v>
      </c>
    </row>
    <row r="36" spans="1:11">
      <c r="A36" s="24"/>
      <c r="B36" s="25">
        <v>20241</v>
      </c>
      <c r="C36" s="30" t="s">
        <v>50</v>
      </c>
      <c r="D36" s="26">
        <f>SUM(D33)</f>
        <v>4</v>
      </c>
      <c r="E36" s="27" t="s">
        <v>51</v>
      </c>
      <c r="F36" s="62">
        <v>90.53</v>
      </c>
      <c r="G36" s="28">
        <f t="shared" si="2"/>
        <v>362.12</v>
      </c>
    </row>
    <row r="37" spans="1:11">
      <c r="A37" s="24"/>
      <c r="B37" s="25">
        <v>2425</v>
      </c>
      <c r="C37" s="30" t="s">
        <v>52</v>
      </c>
      <c r="D37" s="26">
        <f>SUM(D34*3)</f>
        <v>6</v>
      </c>
      <c r="E37" s="27" t="s">
        <v>19</v>
      </c>
      <c r="F37" s="26">
        <v>5.38</v>
      </c>
      <c r="G37" s="28">
        <f t="shared" si="2"/>
        <v>32.28</v>
      </c>
      <c r="I37" t="s">
        <v>88</v>
      </c>
      <c r="J37">
        <f>SUM(J46)*2*2.5*0.17</f>
        <v>27.200000000000003</v>
      </c>
    </row>
    <row r="38" spans="1:11">
      <c r="A38" s="24"/>
      <c r="B38" s="65">
        <v>72116</v>
      </c>
      <c r="C38" s="66" t="s">
        <v>53</v>
      </c>
      <c r="D38" s="26">
        <f>SUM(D33)</f>
        <v>4</v>
      </c>
      <c r="E38" s="67" t="s">
        <v>23</v>
      </c>
      <c r="F38" s="62">
        <v>56.75</v>
      </c>
      <c r="G38" s="28">
        <f t="shared" si="2"/>
        <v>227</v>
      </c>
    </row>
    <row r="39" spans="1:11" ht="15.75" thickBot="1">
      <c r="A39" s="24"/>
      <c r="B39" s="65"/>
      <c r="C39" s="66"/>
      <c r="D39" s="31"/>
      <c r="E39" s="32"/>
      <c r="F39" s="33" t="s">
        <v>33</v>
      </c>
      <c r="G39" s="34">
        <f>SUM(G33:G38)</f>
        <v>1770.86</v>
      </c>
    </row>
    <row r="40" spans="1:11" ht="16.5" thickBot="1">
      <c r="A40" s="18">
        <v>5</v>
      </c>
      <c r="B40" s="19"/>
      <c r="C40" s="20" t="s">
        <v>40</v>
      </c>
      <c r="D40" s="21"/>
      <c r="E40" s="22"/>
      <c r="F40" s="53"/>
      <c r="G40" s="23"/>
    </row>
    <row r="41" spans="1:11">
      <c r="A41" s="24"/>
      <c r="B41" s="25">
        <v>7288</v>
      </c>
      <c r="C41" s="29" t="s">
        <v>63</v>
      </c>
      <c r="D41" s="54">
        <v>36</v>
      </c>
      <c r="E41" s="25" t="s">
        <v>41</v>
      </c>
      <c r="F41" s="54">
        <v>20.350000000000001</v>
      </c>
      <c r="G41" s="28">
        <f>SUM(D41*F41)</f>
        <v>732.6</v>
      </c>
    </row>
    <row r="42" spans="1:11" ht="15.75" thickBot="1">
      <c r="A42" s="55"/>
      <c r="B42" s="47"/>
      <c r="C42" s="6"/>
      <c r="D42" s="31"/>
      <c r="E42" s="32"/>
      <c r="F42" s="33" t="s">
        <v>33</v>
      </c>
      <c r="G42" s="34">
        <f>SUM(G41:G41)</f>
        <v>732.6</v>
      </c>
    </row>
    <row r="43" spans="1:11" ht="16.5" thickBot="1">
      <c r="A43" s="18">
        <v>6</v>
      </c>
      <c r="B43" s="19"/>
      <c r="C43" s="20" t="s">
        <v>42</v>
      </c>
      <c r="D43" s="21"/>
      <c r="E43" s="22"/>
      <c r="F43" s="53"/>
      <c r="G43" s="23"/>
      <c r="J43">
        <v>10</v>
      </c>
    </row>
    <row r="44" spans="1:11">
      <c r="A44" s="55"/>
      <c r="B44" s="57"/>
      <c r="C44" s="58" t="s">
        <v>89</v>
      </c>
      <c r="D44" s="54">
        <v>2</v>
      </c>
      <c r="E44" s="57" t="s">
        <v>43</v>
      </c>
      <c r="F44" s="54"/>
      <c r="G44" s="28"/>
      <c r="I44" t="s">
        <v>83</v>
      </c>
      <c r="J44">
        <v>6</v>
      </c>
    </row>
    <row r="45" spans="1:11">
      <c r="A45" s="55"/>
      <c r="B45" s="25">
        <v>1379</v>
      </c>
      <c r="C45" s="29" t="s">
        <v>107</v>
      </c>
      <c r="D45" s="54">
        <v>300</v>
      </c>
      <c r="E45" s="27" t="s">
        <v>21</v>
      </c>
      <c r="F45" s="26">
        <v>0.48</v>
      </c>
      <c r="G45" s="28">
        <f>SUM(D45*F45)</f>
        <v>144</v>
      </c>
      <c r="J45">
        <v>0</v>
      </c>
    </row>
    <row r="46" spans="1:11">
      <c r="A46" s="55"/>
      <c r="B46" s="25">
        <v>370</v>
      </c>
      <c r="C46" s="30" t="s">
        <v>44</v>
      </c>
      <c r="D46" s="54">
        <v>1.5</v>
      </c>
      <c r="E46" s="27" t="s">
        <v>45</v>
      </c>
      <c r="F46" s="26">
        <v>73.25</v>
      </c>
      <c r="G46" s="28">
        <f t="shared" ref="G46:G47" si="3">SUM(D46*F46)</f>
        <v>109.875</v>
      </c>
      <c r="J46">
        <f>SUM(J43:J45)*2</f>
        <v>32</v>
      </c>
      <c r="K46">
        <f>SUM(J46*0.06)</f>
        <v>1.92</v>
      </c>
    </row>
    <row r="47" spans="1:11">
      <c r="A47" s="55"/>
      <c r="B47" s="25">
        <v>4718</v>
      </c>
      <c r="C47" s="30" t="s">
        <v>46</v>
      </c>
      <c r="D47" s="54">
        <v>1.5</v>
      </c>
      <c r="E47" s="27" t="s">
        <v>45</v>
      </c>
      <c r="F47" s="26">
        <v>75.75</v>
      </c>
      <c r="G47" s="28">
        <f t="shared" si="3"/>
        <v>113.625</v>
      </c>
      <c r="I47" t="s">
        <v>84</v>
      </c>
      <c r="J47">
        <v>0</v>
      </c>
      <c r="K47">
        <f>SUM(J47*0.06)</f>
        <v>0</v>
      </c>
    </row>
    <row r="48" spans="1:11" ht="15.75" thickBot="1">
      <c r="A48" s="55"/>
      <c r="B48" s="47"/>
      <c r="C48" s="6"/>
      <c r="D48" s="59"/>
      <c r="E48" s="32"/>
      <c r="F48" s="33" t="s">
        <v>33</v>
      </c>
      <c r="G48" s="34">
        <f>SUM(G45:G47)</f>
        <v>367.5</v>
      </c>
      <c r="I48" t="s">
        <v>85</v>
      </c>
      <c r="K48">
        <f>SUM(K46:K47)</f>
        <v>1.92</v>
      </c>
    </row>
    <row r="49" spans="1:10" ht="16.5" thickBot="1">
      <c r="A49" s="35"/>
      <c r="B49" s="36"/>
      <c r="C49" s="37"/>
      <c r="D49" s="21"/>
      <c r="E49" s="81" t="s">
        <v>34</v>
      </c>
      <c r="F49" s="85">
        <f>SUM(G31+G39+G42+G48)</f>
        <v>9136.1</v>
      </c>
      <c r="G49" s="86"/>
      <c r="I49" t="s">
        <v>86</v>
      </c>
      <c r="J49">
        <f>SUM(K48*139)</f>
        <v>266.88</v>
      </c>
    </row>
    <row r="50" spans="1:10">
      <c r="A50" s="40" t="s">
        <v>35</v>
      </c>
      <c r="B50" s="41"/>
      <c r="C50" s="41"/>
      <c r="E50" s="42"/>
      <c r="I50" t="s">
        <v>87</v>
      </c>
      <c r="J50">
        <f>SUM(K48*0.8)</f>
        <v>1.536</v>
      </c>
    </row>
    <row r="51" spans="1:10" ht="15.75" thickBot="1">
      <c r="A51" s="87" t="s">
        <v>36</v>
      </c>
      <c r="B51" s="87"/>
      <c r="C51" s="87"/>
      <c r="D51" s="87"/>
      <c r="E51" s="87"/>
    </row>
    <row r="52" spans="1:10">
      <c r="A52" s="43"/>
      <c r="B52" s="44"/>
      <c r="C52" s="2"/>
      <c r="D52" s="2"/>
      <c r="E52" s="45"/>
      <c r="F52" s="2"/>
      <c r="G52" s="4"/>
    </row>
    <row r="53" spans="1:10">
      <c r="A53" s="46"/>
      <c r="B53" s="47"/>
      <c r="C53" s="6"/>
      <c r="D53" s="6"/>
      <c r="E53" s="48"/>
      <c r="F53" s="6"/>
      <c r="G53" s="8"/>
    </row>
    <row r="54" spans="1:10">
      <c r="A54" s="46"/>
      <c r="B54" s="47"/>
      <c r="C54" s="6"/>
      <c r="D54" s="6"/>
      <c r="E54" s="48"/>
      <c r="F54" s="6"/>
      <c r="G54" s="8"/>
    </row>
    <row r="55" spans="1:10">
      <c r="A55" s="46"/>
      <c r="B55" s="49" t="s">
        <v>92</v>
      </c>
      <c r="C55" s="6"/>
      <c r="D55" s="6" t="s">
        <v>38</v>
      </c>
      <c r="E55" s="48"/>
      <c r="F55" s="6"/>
      <c r="G55" s="8"/>
    </row>
    <row r="56" spans="1:10">
      <c r="A56" s="46"/>
      <c r="B56" s="47"/>
      <c r="C56" s="6"/>
      <c r="D56" s="6" t="s">
        <v>39</v>
      </c>
      <c r="E56" s="48"/>
      <c r="F56" s="6"/>
      <c r="G56" s="8"/>
    </row>
    <row r="57" spans="1:10" ht="15.75" thickBot="1">
      <c r="A57" s="50"/>
      <c r="B57" s="51"/>
      <c r="C57" s="11"/>
      <c r="D57" s="11"/>
      <c r="E57" s="52"/>
      <c r="F57" s="11"/>
      <c r="G57" s="12"/>
    </row>
  </sheetData>
  <mergeCells count="2">
    <mergeCell ref="F49:G49"/>
    <mergeCell ref="A51:E5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58"/>
  <sheetViews>
    <sheetView tabSelected="1" topLeftCell="A31" workbookViewId="0">
      <selection activeCell="N42" sqref="N42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139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11</v>
      </c>
    </row>
    <row r="13" spans="1:10">
      <c r="A13" s="24"/>
      <c r="B13" s="25"/>
      <c r="C13" t="s">
        <v>120</v>
      </c>
      <c r="D13" s="26">
        <v>11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55</v>
      </c>
      <c r="E14" s="27" t="s">
        <v>19</v>
      </c>
      <c r="F14" s="26">
        <v>11.66</v>
      </c>
      <c r="G14" s="28">
        <f>SUM(D14*F14)</f>
        <v>641.29999999999995</v>
      </c>
      <c r="I14" t="s">
        <v>69</v>
      </c>
      <c r="J14">
        <f>SUM(J12*J13)</f>
        <v>33</v>
      </c>
    </row>
    <row r="15" spans="1:10">
      <c r="A15" s="24"/>
      <c r="B15" s="25">
        <v>5061</v>
      </c>
      <c r="C15" s="29" t="s">
        <v>111</v>
      </c>
      <c r="D15" s="26">
        <v>5</v>
      </c>
      <c r="E15" s="27" t="s">
        <v>21</v>
      </c>
      <c r="F15" s="26">
        <v>6.5</v>
      </c>
      <c r="G15" s="28">
        <f t="shared" ref="G15:G17" si="0">SUM(D15*F15)</f>
        <v>32.5</v>
      </c>
      <c r="I15" t="s">
        <v>70</v>
      </c>
      <c r="J15">
        <f>SUM(J14*0.17)</f>
        <v>5.61</v>
      </c>
    </row>
    <row r="16" spans="1:10">
      <c r="A16" s="24"/>
      <c r="B16" s="25">
        <v>3283</v>
      </c>
      <c r="C16" s="29" t="s">
        <v>22</v>
      </c>
      <c r="D16" s="26">
        <v>23</v>
      </c>
      <c r="E16" s="27" t="s">
        <v>23</v>
      </c>
      <c r="F16" s="26">
        <v>10.43</v>
      </c>
      <c r="G16" s="28">
        <f t="shared" si="0"/>
        <v>239.89</v>
      </c>
      <c r="I16" t="s">
        <v>71</v>
      </c>
      <c r="J16">
        <f>SUM(J14*0.7)</f>
        <v>23.099999999999998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28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40</v>
      </c>
      <c r="E19" s="27" t="s">
        <v>27</v>
      </c>
      <c r="F19" s="26">
        <v>0.1</v>
      </c>
      <c r="G19" s="28">
        <f t="shared" ref="G19:G29" si="1">SUM(D19*F19)</f>
        <v>4</v>
      </c>
      <c r="I19" t="s">
        <v>73</v>
      </c>
      <c r="J19">
        <f>SUM(D18*1.42)</f>
        <v>39.76</v>
      </c>
    </row>
    <row r="20" spans="1:11">
      <c r="A20" s="24"/>
      <c r="B20" s="25">
        <v>4299</v>
      </c>
      <c r="C20" s="30" t="s">
        <v>28</v>
      </c>
      <c r="D20" s="26">
        <f>SUM(D19)</f>
        <v>40</v>
      </c>
      <c r="E20" s="27" t="s">
        <v>27</v>
      </c>
      <c r="F20" s="26">
        <v>0.55000000000000004</v>
      </c>
      <c r="G20" s="28">
        <f t="shared" si="1"/>
        <v>22</v>
      </c>
      <c r="I20" t="s">
        <v>74</v>
      </c>
      <c r="J20">
        <f>SUM(J19)</f>
        <v>39.76</v>
      </c>
    </row>
    <row r="21" spans="1:11">
      <c r="A21" s="24"/>
      <c r="B21" s="25">
        <v>7194</v>
      </c>
      <c r="C21" s="29" t="s">
        <v>76</v>
      </c>
      <c r="D21" s="26">
        <f>SUM(D18)</f>
        <v>28</v>
      </c>
      <c r="E21" s="27" t="s">
        <v>23</v>
      </c>
      <c r="F21" s="26">
        <v>15.17</v>
      </c>
      <c r="G21" s="28">
        <f t="shared" si="1"/>
        <v>424.76</v>
      </c>
      <c r="I21" t="s">
        <v>75</v>
      </c>
      <c r="J21">
        <v>2</v>
      </c>
      <c r="K21" s="69">
        <f>SUM(J21*16.2)</f>
        <v>32.4</v>
      </c>
    </row>
    <row r="22" spans="1:11" s="69" customFormat="1" ht="22.5">
      <c r="A22" s="68"/>
      <c r="B22" s="60">
        <v>4425</v>
      </c>
      <c r="C22" s="61" t="s">
        <v>55</v>
      </c>
      <c r="D22" s="62">
        <v>33</v>
      </c>
      <c r="E22" s="60" t="s">
        <v>31</v>
      </c>
      <c r="F22" s="62">
        <v>13.5</v>
      </c>
      <c r="G22" s="64">
        <f t="shared" si="1"/>
        <v>445.5</v>
      </c>
      <c r="I22" s="69" t="s">
        <v>78</v>
      </c>
      <c r="J22" s="69">
        <v>2</v>
      </c>
    </row>
    <row r="23" spans="1:11" ht="22.5">
      <c r="A23" s="24"/>
      <c r="B23" s="60">
        <v>4443</v>
      </c>
      <c r="C23" s="61" t="s">
        <v>56</v>
      </c>
      <c r="D23" s="62">
        <v>18</v>
      </c>
      <c r="E23" s="60" t="s">
        <v>31</v>
      </c>
      <c r="F23" s="62">
        <v>12.2</v>
      </c>
      <c r="G23" s="64">
        <f t="shared" si="1"/>
        <v>219.6</v>
      </c>
    </row>
    <row r="24" spans="1:11">
      <c r="A24" s="24"/>
      <c r="B24" s="25">
        <v>5061</v>
      </c>
      <c r="C24" s="29" t="s">
        <v>58</v>
      </c>
      <c r="D24" s="26">
        <v>4</v>
      </c>
      <c r="E24" s="25" t="s">
        <v>21</v>
      </c>
      <c r="F24" s="26">
        <v>6.5</v>
      </c>
      <c r="G24" s="28">
        <f t="shared" si="1"/>
        <v>26</v>
      </c>
      <c r="I24" t="s">
        <v>70</v>
      </c>
      <c r="J24">
        <f>SUM(D18*0.17)</f>
        <v>4.7600000000000007</v>
      </c>
    </row>
    <row r="25" spans="1:11" ht="22.5">
      <c r="A25" s="24"/>
      <c r="B25" s="71">
        <v>20211</v>
      </c>
      <c r="C25" s="61" t="s">
        <v>61</v>
      </c>
      <c r="D25" s="72">
        <v>15</v>
      </c>
      <c r="E25" s="71" t="s">
        <v>31</v>
      </c>
      <c r="F25" s="72">
        <v>29.5</v>
      </c>
      <c r="G25" s="73">
        <f t="shared" si="1"/>
        <v>442.5</v>
      </c>
      <c r="I25" s="69" t="s">
        <v>82</v>
      </c>
      <c r="J25">
        <v>6</v>
      </c>
      <c r="K25">
        <f>SUM(J25*2.5)</f>
        <v>15</v>
      </c>
    </row>
    <row r="26" spans="1:11">
      <c r="A26" s="24"/>
      <c r="B26" s="71">
        <v>4408</v>
      </c>
      <c r="C26" s="56" t="s">
        <v>62</v>
      </c>
      <c r="D26" s="72">
        <f>SUM(D18)</f>
        <v>28</v>
      </c>
      <c r="E26" s="71" t="s">
        <v>31</v>
      </c>
      <c r="F26" s="72">
        <v>1.27</v>
      </c>
      <c r="G26" s="73">
        <f t="shared" si="1"/>
        <v>35.56</v>
      </c>
      <c r="I26" t="s">
        <v>79</v>
      </c>
    </row>
    <row r="27" spans="1:11">
      <c r="A27" s="24"/>
      <c r="B27" s="25">
        <v>7219</v>
      </c>
      <c r="C27" s="29" t="s">
        <v>30</v>
      </c>
      <c r="D27" s="26">
        <v>5</v>
      </c>
      <c r="E27" s="25" t="s">
        <v>31</v>
      </c>
      <c r="F27" s="26">
        <v>29.67</v>
      </c>
      <c r="G27" s="64">
        <f t="shared" si="1"/>
        <v>148.35000000000002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f>SUM(D18)</f>
        <v>28</v>
      </c>
      <c r="E29" s="27" t="s">
        <v>23</v>
      </c>
      <c r="F29" s="26">
        <v>25.54</v>
      </c>
      <c r="G29" s="28">
        <f t="shared" si="1"/>
        <v>715.12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3412.0799999999995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7</v>
      </c>
      <c r="E32" s="27" t="s">
        <v>23</v>
      </c>
      <c r="F32" s="26">
        <v>248.16</v>
      </c>
      <c r="G32" s="28">
        <f t="shared" ref="G32:G39" si="2">SUM(D32*F32)</f>
        <v>1737.12</v>
      </c>
    </row>
    <row r="33" spans="1:11">
      <c r="A33" s="24"/>
      <c r="B33" s="25">
        <v>3423</v>
      </c>
      <c r="C33" s="29" t="s">
        <v>140</v>
      </c>
      <c r="D33" s="26">
        <v>0.3</v>
      </c>
      <c r="E33" s="25" t="s">
        <v>23</v>
      </c>
      <c r="F33" s="26">
        <v>203.04</v>
      </c>
      <c r="G33" s="28">
        <f t="shared" si="2"/>
        <v>60.911999999999992</v>
      </c>
    </row>
    <row r="34" spans="1:11">
      <c r="A34" s="24"/>
      <c r="B34" s="25">
        <v>10554</v>
      </c>
      <c r="C34" s="29" t="s">
        <v>48</v>
      </c>
      <c r="D34" s="26">
        <v>2</v>
      </c>
      <c r="E34" s="27" t="s">
        <v>19</v>
      </c>
      <c r="F34" s="26">
        <v>52.23</v>
      </c>
      <c r="G34" s="28">
        <f t="shared" si="2"/>
        <v>104.46</v>
      </c>
    </row>
    <row r="35" spans="1:11">
      <c r="A35" s="24"/>
      <c r="B35" s="25">
        <v>20240</v>
      </c>
      <c r="C35" s="56" t="s">
        <v>141</v>
      </c>
      <c r="D35" s="26">
        <v>1</v>
      </c>
      <c r="E35" s="25" t="s">
        <v>51</v>
      </c>
      <c r="F35" s="26">
        <v>28.93</v>
      </c>
      <c r="G35" s="28">
        <f t="shared" si="2"/>
        <v>28.93</v>
      </c>
    </row>
    <row r="36" spans="1:11" ht="22.5">
      <c r="A36" s="24"/>
      <c r="B36" s="60">
        <v>3090</v>
      </c>
      <c r="C36" s="61" t="s">
        <v>49</v>
      </c>
      <c r="D36" s="62">
        <f>SUM(D34*1)</f>
        <v>2</v>
      </c>
      <c r="E36" s="63" t="s">
        <v>19</v>
      </c>
      <c r="F36" s="62">
        <v>26.18</v>
      </c>
      <c r="G36" s="64">
        <f t="shared" si="2"/>
        <v>52.36</v>
      </c>
    </row>
    <row r="37" spans="1:11">
      <c r="A37" s="24"/>
      <c r="B37" s="25">
        <v>20241</v>
      </c>
      <c r="C37" s="30" t="s">
        <v>50</v>
      </c>
      <c r="D37" s="26">
        <f>SUM(D32)</f>
        <v>7</v>
      </c>
      <c r="E37" s="27" t="s">
        <v>51</v>
      </c>
      <c r="F37" s="62">
        <v>90.53</v>
      </c>
      <c r="G37" s="28">
        <f t="shared" si="2"/>
        <v>633.71</v>
      </c>
    </row>
    <row r="38" spans="1:11">
      <c r="A38" s="24"/>
      <c r="B38" s="25">
        <v>2425</v>
      </c>
      <c r="C38" s="30" t="s">
        <v>52</v>
      </c>
      <c r="D38" s="26">
        <f>SUM(D34*3)</f>
        <v>6</v>
      </c>
      <c r="E38" s="27" t="s">
        <v>19</v>
      </c>
      <c r="F38" s="26">
        <v>5.38</v>
      </c>
      <c r="G38" s="28">
        <f t="shared" si="2"/>
        <v>32.28</v>
      </c>
      <c r="I38" t="s">
        <v>88</v>
      </c>
      <c r="J38">
        <f>SUM(J47)*2*2.5*0.17</f>
        <v>25.500000000000004</v>
      </c>
    </row>
    <row r="39" spans="1:11">
      <c r="A39" s="24"/>
      <c r="B39" s="65">
        <v>72116</v>
      </c>
      <c r="C39" s="66" t="s">
        <v>53</v>
      </c>
      <c r="D39" s="26">
        <f>SUM(D32)</f>
        <v>7</v>
      </c>
      <c r="E39" s="67" t="s">
        <v>23</v>
      </c>
      <c r="F39" s="62">
        <v>56.75</v>
      </c>
      <c r="G39" s="28">
        <f t="shared" si="2"/>
        <v>397.25</v>
      </c>
    </row>
    <row r="40" spans="1:11" ht="15.75" thickBot="1">
      <c r="A40" s="24"/>
      <c r="B40" s="65"/>
      <c r="C40" s="66"/>
      <c r="D40" s="31"/>
      <c r="E40" s="32"/>
      <c r="F40" s="33" t="s">
        <v>33</v>
      </c>
      <c r="G40" s="34">
        <f>SUM(G32:G39)</f>
        <v>3047.0220000000004</v>
      </c>
    </row>
    <row r="41" spans="1:11" ht="16.5" thickBot="1">
      <c r="A41" s="18">
        <v>5</v>
      </c>
      <c r="B41" s="19"/>
      <c r="C41" s="20" t="s">
        <v>40</v>
      </c>
      <c r="D41" s="21"/>
      <c r="E41" s="22"/>
      <c r="F41" s="53"/>
      <c r="G41" s="23"/>
    </row>
    <row r="42" spans="1:11">
      <c r="A42" s="24"/>
      <c r="B42" s="25">
        <v>7288</v>
      </c>
      <c r="C42" s="29" t="s">
        <v>63</v>
      </c>
      <c r="D42" s="54">
        <v>36</v>
      </c>
      <c r="E42" s="25" t="s">
        <v>41</v>
      </c>
      <c r="F42" s="54">
        <v>20.350000000000001</v>
      </c>
      <c r="G42" s="28">
        <f>SUM(D42*F42)</f>
        <v>732.6</v>
      </c>
    </row>
    <row r="43" spans="1:11" ht="15.75" thickBot="1">
      <c r="A43" s="55"/>
      <c r="B43" s="47"/>
      <c r="C43" s="6"/>
      <c r="D43" s="31"/>
      <c r="E43" s="32"/>
      <c r="F43" s="33" t="s">
        <v>33</v>
      </c>
      <c r="G43" s="34">
        <f>SUM(G42:G42)</f>
        <v>732.6</v>
      </c>
    </row>
    <row r="44" spans="1:11" ht="16.5" thickBot="1">
      <c r="A44" s="18">
        <v>6</v>
      </c>
      <c r="B44" s="19"/>
      <c r="C44" s="20" t="s">
        <v>42</v>
      </c>
      <c r="D44" s="21"/>
      <c r="E44" s="22"/>
      <c r="F44" s="53"/>
      <c r="G44" s="23"/>
    </row>
    <row r="45" spans="1:11">
      <c r="A45" s="55"/>
      <c r="B45" s="57"/>
      <c r="C45" s="58" t="s">
        <v>89</v>
      </c>
      <c r="D45" s="54">
        <v>2.7</v>
      </c>
      <c r="E45" s="57" t="s">
        <v>43</v>
      </c>
      <c r="F45" s="54"/>
      <c r="G45" s="28"/>
      <c r="I45" t="s">
        <v>83</v>
      </c>
      <c r="J45">
        <v>5</v>
      </c>
    </row>
    <row r="46" spans="1:11">
      <c r="A46" s="55"/>
      <c r="B46" s="25">
        <v>1379</v>
      </c>
      <c r="C46" s="29" t="s">
        <v>127</v>
      </c>
      <c r="D46" s="54">
        <v>400</v>
      </c>
      <c r="E46" s="27" t="s">
        <v>21</v>
      </c>
      <c r="F46" s="26">
        <v>0.48</v>
      </c>
      <c r="G46" s="28">
        <f>SUM(D46*F46)</f>
        <v>192</v>
      </c>
      <c r="J46">
        <v>10</v>
      </c>
    </row>
    <row r="47" spans="1:11">
      <c r="A47" s="55"/>
      <c r="B47" s="25">
        <v>370</v>
      </c>
      <c r="C47" s="30" t="s">
        <v>44</v>
      </c>
      <c r="D47" s="54">
        <v>4</v>
      </c>
      <c r="E47" s="27" t="s">
        <v>45</v>
      </c>
      <c r="F47" s="26">
        <v>73.25</v>
      </c>
      <c r="G47" s="28">
        <f t="shared" ref="G47:G48" si="3">SUM(D47*F47)</f>
        <v>293</v>
      </c>
      <c r="J47">
        <f>SUM(J44:J46)*2</f>
        <v>30</v>
      </c>
      <c r="K47">
        <f>SUM(J47*0.06)</f>
        <v>1.7999999999999998</v>
      </c>
    </row>
    <row r="48" spans="1:11">
      <c r="A48" s="55"/>
      <c r="B48" s="25">
        <v>4718</v>
      </c>
      <c r="C48" s="30" t="s">
        <v>46</v>
      </c>
      <c r="D48" s="54">
        <v>4</v>
      </c>
      <c r="E48" s="27" t="s">
        <v>45</v>
      </c>
      <c r="F48" s="26">
        <v>75.75</v>
      </c>
      <c r="G48" s="28">
        <f t="shared" si="3"/>
        <v>303</v>
      </c>
      <c r="I48" t="s">
        <v>84</v>
      </c>
      <c r="J48">
        <v>15</v>
      </c>
      <c r="K48">
        <f>SUM(J48*0.06)</f>
        <v>0.89999999999999991</v>
      </c>
    </row>
    <row r="49" spans="1:11" ht="15.75" thickBot="1">
      <c r="A49" s="55"/>
      <c r="B49" s="47"/>
      <c r="C49" s="6"/>
      <c r="D49" s="59"/>
      <c r="E49" s="32"/>
      <c r="F49" s="33" t="s">
        <v>33</v>
      </c>
      <c r="G49" s="34">
        <f>SUM(G46:G48)</f>
        <v>788</v>
      </c>
      <c r="I49" t="s">
        <v>85</v>
      </c>
      <c r="K49">
        <f>SUM(K47:K48)</f>
        <v>2.6999999999999997</v>
      </c>
    </row>
    <row r="50" spans="1:11" ht="16.5" thickBot="1">
      <c r="A50" s="35"/>
      <c r="B50" s="36"/>
      <c r="C50" s="37"/>
      <c r="D50" s="21"/>
      <c r="E50" s="84" t="s">
        <v>34</v>
      </c>
      <c r="F50" s="85">
        <f>SUM(G30+G40+G43+G49)</f>
        <v>7979.7020000000002</v>
      </c>
      <c r="G50" s="86"/>
      <c r="I50" t="s">
        <v>86</v>
      </c>
      <c r="J50">
        <f>SUM(K49*139)</f>
        <v>375.29999999999995</v>
      </c>
    </row>
    <row r="51" spans="1:11">
      <c r="A51" s="40" t="s">
        <v>35</v>
      </c>
      <c r="B51" s="41"/>
      <c r="C51" s="41"/>
      <c r="E51" s="42"/>
      <c r="I51" t="s">
        <v>87</v>
      </c>
      <c r="J51">
        <f>SUM(K49*0.8)</f>
        <v>2.1599999999999997</v>
      </c>
    </row>
    <row r="52" spans="1:11" ht="15.75" thickBot="1">
      <c r="A52" s="87" t="s">
        <v>36</v>
      </c>
      <c r="B52" s="87"/>
      <c r="C52" s="87"/>
      <c r="D52" s="87"/>
      <c r="E52" s="87"/>
    </row>
    <row r="53" spans="1:11">
      <c r="A53" s="43"/>
      <c r="B53" s="44"/>
      <c r="C53" s="2"/>
      <c r="D53" s="2"/>
      <c r="E53" s="45"/>
      <c r="F53" s="2"/>
      <c r="G53" s="4"/>
    </row>
    <row r="54" spans="1:11">
      <c r="A54" s="46"/>
      <c r="B54" s="47"/>
      <c r="C54" s="6"/>
      <c r="D54" s="6"/>
      <c r="E54" s="48"/>
      <c r="F54" s="6"/>
      <c r="G54" s="8"/>
    </row>
    <row r="55" spans="1:11">
      <c r="A55" s="46"/>
      <c r="B55" s="47"/>
      <c r="C55" s="6"/>
      <c r="D55" s="6"/>
      <c r="E55" s="48"/>
      <c r="F55" s="6"/>
      <c r="G55" s="8"/>
    </row>
    <row r="56" spans="1:11">
      <c r="A56" s="46"/>
      <c r="B56" s="49" t="s">
        <v>92</v>
      </c>
      <c r="C56" s="6"/>
      <c r="D56" s="6" t="s">
        <v>38</v>
      </c>
      <c r="E56" s="48"/>
      <c r="F56" s="6"/>
      <c r="G56" s="8"/>
    </row>
    <row r="57" spans="1:11">
      <c r="A57" s="46"/>
      <c r="B57" s="47"/>
      <c r="C57" s="6"/>
      <c r="D57" s="6" t="s">
        <v>39</v>
      </c>
      <c r="E57" s="48"/>
      <c r="F57" s="6"/>
      <c r="G57" s="8"/>
    </row>
    <row r="58" spans="1:11" ht="15.75" thickBot="1">
      <c r="A58" s="50"/>
      <c r="B58" s="51"/>
      <c r="C58" s="11"/>
      <c r="D58" s="11"/>
      <c r="E58" s="52"/>
      <c r="F58" s="11"/>
      <c r="G58" s="12"/>
    </row>
  </sheetData>
  <mergeCells count="2">
    <mergeCell ref="F50:G50"/>
    <mergeCell ref="A52:E5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6"/>
  <sheetViews>
    <sheetView topLeftCell="A20" zoomScale="90" zoomScaleNormal="90" workbookViewId="0">
      <selection activeCell="C48" sqref="C48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90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16</v>
      </c>
    </row>
    <row r="13" spans="1:10">
      <c r="A13" s="24"/>
      <c r="B13" s="25"/>
      <c r="C13" t="s">
        <v>81</v>
      </c>
      <c r="D13" s="26">
        <v>16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80</v>
      </c>
      <c r="E14" s="27" t="s">
        <v>19</v>
      </c>
      <c r="F14" s="26">
        <v>11.66</v>
      </c>
      <c r="G14" s="28">
        <f>SUM(D14*F14)</f>
        <v>932.8</v>
      </c>
      <c r="I14" t="s">
        <v>69</v>
      </c>
      <c r="J14">
        <f>SUM(J12*J13)</f>
        <v>48</v>
      </c>
    </row>
    <row r="15" spans="1:10">
      <c r="A15" s="24"/>
      <c r="B15" s="25">
        <v>5061</v>
      </c>
      <c r="C15" s="29" t="s">
        <v>111</v>
      </c>
      <c r="D15" s="26">
        <v>8</v>
      </c>
      <c r="E15" s="27" t="s">
        <v>21</v>
      </c>
      <c r="F15" s="26">
        <v>6.5</v>
      </c>
      <c r="G15" s="28">
        <f t="shared" ref="G15:G17" si="0">SUM(D15*F15)</f>
        <v>52</v>
      </c>
      <c r="I15" t="s">
        <v>70</v>
      </c>
      <c r="J15">
        <f>SUM(J14*0.17)</f>
        <v>8.16</v>
      </c>
    </row>
    <row r="16" spans="1:10">
      <c r="A16" s="24"/>
      <c r="B16" s="25">
        <v>3283</v>
      </c>
      <c r="C16" s="29" t="s">
        <v>22</v>
      </c>
      <c r="D16" s="26">
        <v>30</v>
      </c>
      <c r="E16" s="27" t="s">
        <v>23</v>
      </c>
      <c r="F16" s="26">
        <v>10.43</v>
      </c>
      <c r="G16" s="28">
        <f t="shared" si="0"/>
        <v>312.89999999999998</v>
      </c>
      <c r="I16" t="s">
        <v>71</v>
      </c>
      <c r="J16">
        <f>SUM(J14*0.7)</f>
        <v>33.599999999999994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36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50</v>
      </c>
      <c r="E19" s="27" t="s">
        <v>27</v>
      </c>
      <c r="F19" s="26">
        <v>0.1</v>
      </c>
      <c r="G19" s="28">
        <f t="shared" ref="G19:G29" si="1">SUM(D19*F19)</f>
        <v>5</v>
      </c>
      <c r="I19" t="s">
        <v>73</v>
      </c>
      <c r="J19">
        <f>SUM(D18*1.42)</f>
        <v>51.12</v>
      </c>
    </row>
    <row r="20" spans="1:11">
      <c r="A20" s="24"/>
      <c r="B20" s="25">
        <v>4299</v>
      </c>
      <c r="C20" s="30" t="s">
        <v>28</v>
      </c>
      <c r="D20" s="26">
        <f>SUM(D19)</f>
        <v>50</v>
      </c>
      <c r="E20" s="27" t="s">
        <v>27</v>
      </c>
      <c r="F20" s="26">
        <v>0.55000000000000004</v>
      </c>
      <c r="G20" s="28">
        <f t="shared" si="1"/>
        <v>27.500000000000004</v>
      </c>
      <c r="I20" t="s">
        <v>74</v>
      </c>
      <c r="J20">
        <f>SUM(J19)</f>
        <v>51.12</v>
      </c>
    </row>
    <row r="21" spans="1:11">
      <c r="A21" s="24"/>
      <c r="B21" s="25">
        <v>7194</v>
      </c>
      <c r="C21" s="29" t="s">
        <v>76</v>
      </c>
      <c r="D21" s="26">
        <f>SUM(D18)</f>
        <v>36</v>
      </c>
      <c r="E21" s="27" t="s">
        <v>23</v>
      </c>
      <c r="F21" s="26">
        <v>15.17</v>
      </c>
      <c r="G21" s="28">
        <f t="shared" si="1"/>
        <v>546.12</v>
      </c>
      <c r="I21" t="s">
        <v>75</v>
      </c>
      <c r="J21">
        <v>2</v>
      </c>
      <c r="K21" s="69">
        <f>SUM(J21*16.2)</f>
        <v>32.4</v>
      </c>
    </row>
    <row r="22" spans="1:11" s="69" customFormat="1" ht="22.5">
      <c r="A22" s="68"/>
      <c r="B22" s="60">
        <v>4425</v>
      </c>
      <c r="C22" s="61" t="s">
        <v>55</v>
      </c>
      <c r="D22" s="62">
        <v>32</v>
      </c>
      <c r="E22" s="60" t="s">
        <v>31</v>
      </c>
      <c r="F22" s="62">
        <v>13.5</v>
      </c>
      <c r="G22" s="64">
        <f t="shared" si="1"/>
        <v>432</v>
      </c>
      <c r="I22" s="69" t="s">
        <v>78</v>
      </c>
      <c r="J22" s="69">
        <v>3</v>
      </c>
    </row>
    <row r="23" spans="1:11" ht="22.5">
      <c r="A23" s="24"/>
      <c r="B23" s="60">
        <v>4443</v>
      </c>
      <c r="C23" s="61" t="s">
        <v>56</v>
      </c>
      <c r="D23" s="62">
        <v>30</v>
      </c>
      <c r="E23" s="60" t="s">
        <v>31</v>
      </c>
      <c r="F23" s="62">
        <v>12.2</v>
      </c>
      <c r="G23" s="28">
        <f t="shared" si="1"/>
        <v>366</v>
      </c>
    </row>
    <row r="24" spans="1:11">
      <c r="A24" s="24"/>
      <c r="B24" s="25">
        <v>7219</v>
      </c>
      <c r="C24" s="29" t="s">
        <v>30</v>
      </c>
      <c r="D24" s="26">
        <v>12</v>
      </c>
      <c r="E24" s="25" t="s">
        <v>31</v>
      </c>
      <c r="F24" s="26">
        <v>29.67</v>
      </c>
      <c r="G24" s="64">
        <f t="shared" si="1"/>
        <v>356.04</v>
      </c>
    </row>
    <row r="25" spans="1:11">
      <c r="A25" s="24"/>
      <c r="B25" s="25">
        <v>5061</v>
      </c>
      <c r="C25" s="29" t="s">
        <v>58</v>
      </c>
      <c r="D25" s="26">
        <v>6</v>
      </c>
      <c r="E25" s="25" t="s">
        <v>21</v>
      </c>
      <c r="F25" s="26">
        <v>6.5</v>
      </c>
      <c r="G25" s="28">
        <f t="shared" si="1"/>
        <v>39</v>
      </c>
      <c r="I25" t="s">
        <v>70</v>
      </c>
      <c r="J25">
        <f>SUM(D18*0.17)</f>
        <v>6.12</v>
      </c>
    </row>
    <row r="26" spans="1:11" ht="22.5">
      <c r="A26" s="24"/>
      <c r="B26" s="71">
        <v>20211</v>
      </c>
      <c r="C26" s="61" t="s">
        <v>61</v>
      </c>
      <c r="D26" s="72">
        <v>18</v>
      </c>
      <c r="E26" s="71" t="s">
        <v>31</v>
      </c>
      <c r="F26" s="72">
        <v>29.5</v>
      </c>
      <c r="G26" s="73">
        <f t="shared" si="1"/>
        <v>531</v>
      </c>
      <c r="I26" s="69" t="s">
        <v>82</v>
      </c>
      <c r="J26">
        <v>7</v>
      </c>
      <c r="K26">
        <f>SUM(J26*2.5)</f>
        <v>17.5</v>
      </c>
    </row>
    <row r="27" spans="1:11">
      <c r="A27" s="24"/>
      <c r="B27" s="71">
        <v>4408</v>
      </c>
      <c r="C27" s="56" t="s">
        <v>62</v>
      </c>
      <c r="D27" s="72">
        <f>SUM(D18)</f>
        <v>36</v>
      </c>
      <c r="E27" s="71" t="s">
        <v>31</v>
      </c>
      <c r="F27" s="72">
        <v>1.27</v>
      </c>
      <c r="G27" s="73">
        <f t="shared" si="1"/>
        <v>45.72</v>
      </c>
      <c r="I27" t="s">
        <v>79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f>SUM(D18)</f>
        <v>36</v>
      </c>
      <c r="E29" s="27" t="s">
        <v>23</v>
      </c>
      <c r="F29" s="26">
        <v>25.54</v>
      </c>
      <c r="G29" s="28">
        <f t="shared" si="1"/>
        <v>919.43999999999994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4580.5199999999995</v>
      </c>
    </row>
    <row r="31" spans="1:11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1">
      <c r="A32" s="24"/>
      <c r="B32" s="25">
        <v>3438</v>
      </c>
      <c r="C32" s="29" t="s">
        <v>64</v>
      </c>
      <c r="D32" s="26">
        <v>4</v>
      </c>
      <c r="E32" s="27" t="s">
        <v>23</v>
      </c>
      <c r="F32" s="26">
        <v>248.16</v>
      </c>
      <c r="G32" s="28">
        <f t="shared" ref="G32:G37" si="2">SUM(D32*F32)</f>
        <v>992.64</v>
      </c>
    </row>
    <row r="33" spans="1:11">
      <c r="A33" s="24"/>
      <c r="B33" s="25">
        <v>10554</v>
      </c>
      <c r="C33" s="29" t="s">
        <v>48</v>
      </c>
      <c r="D33" s="26">
        <v>2</v>
      </c>
      <c r="E33" s="27" t="s">
        <v>19</v>
      </c>
      <c r="F33" s="26">
        <v>52.23</v>
      </c>
      <c r="G33" s="28">
        <f t="shared" si="2"/>
        <v>104.46</v>
      </c>
    </row>
    <row r="34" spans="1:11" ht="22.5">
      <c r="A34" s="24"/>
      <c r="B34" s="60">
        <v>3090</v>
      </c>
      <c r="C34" s="61" t="s">
        <v>49</v>
      </c>
      <c r="D34" s="62">
        <f>SUM(D33*1)</f>
        <v>2</v>
      </c>
      <c r="E34" s="63" t="s">
        <v>19</v>
      </c>
      <c r="F34" s="62">
        <v>26.18</v>
      </c>
      <c r="G34" s="64">
        <f t="shared" si="2"/>
        <v>52.36</v>
      </c>
    </row>
    <row r="35" spans="1:11">
      <c r="A35" s="24"/>
      <c r="B35" s="25">
        <v>20241</v>
      </c>
      <c r="C35" s="30" t="s">
        <v>50</v>
      </c>
      <c r="D35" s="26">
        <f>SUM(D32)</f>
        <v>4</v>
      </c>
      <c r="E35" s="27" t="s">
        <v>51</v>
      </c>
      <c r="F35" s="62">
        <v>90.53</v>
      </c>
      <c r="G35" s="28">
        <f t="shared" si="2"/>
        <v>362.12</v>
      </c>
    </row>
    <row r="36" spans="1:11">
      <c r="A36" s="24"/>
      <c r="B36" s="25">
        <v>2425</v>
      </c>
      <c r="C36" s="30" t="s">
        <v>52</v>
      </c>
      <c r="D36" s="26">
        <f>SUM(D33*3)</f>
        <v>6</v>
      </c>
      <c r="E36" s="27" t="s">
        <v>19</v>
      </c>
      <c r="F36" s="26">
        <v>5.38</v>
      </c>
      <c r="G36" s="28">
        <f t="shared" si="2"/>
        <v>32.28</v>
      </c>
      <c r="I36" t="s">
        <v>88</v>
      </c>
      <c r="J36">
        <f>SUM(J45)*2*2.5*0.17</f>
        <v>28.900000000000002</v>
      </c>
    </row>
    <row r="37" spans="1:11">
      <c r="A37" s="24"/>
      <c r="B37" s="65">
        <v>72116</v>
      </c>
      <c r="C37" s="66" t="s">
        <v>53</v>
      </c>
      <c r="D37" s="26">
        <f>SUM(D32)</f>
        <v>4</v>
      </c>
      <c r="E37" s="67" t="s">
        <v>23</v>
      </c>
      <c r="F37" s="62">
        <v>56.75</v>
      </c>
      <c r="G37" s="28">
        <f t="shared" si="2"/>
        <v>227</v>
      </c>
    </row>
    <row r="38" spans="1:11" ht="15.75" thickBot="1">
      <c r="A38" s="24"/>
      <c r="B38" s="65"/>
      <c r="C38" s="66"/>
      <c r="D38" s="31"/>
      <c r="E38" s="32"/>
      <c r="F38" s="33" t="s">
        <v>33</v>
      </c>
      <c r="G38" s="34">
        <f>SUM(G32:G37)</f>
        <v>1770.86</v>
      </c>
    </row>
    <row r="39" spans="1:11" ht="16.5" thickBot="1">
      <c r="A39" s="18">
        <v>5</v>
      </c>
      <c r="B39" s="19"/>
      <c r="C39" s="20" t="s">
        <v>40</v>
      </c>
      <c r="D39" s="21"/>
      <c r="E39" s="22"/>
      <c r="F39" s="53"/>
      <c r="G39" s="23"/>
    </row>
    <row r="40" spans="1:11">
      <c r="A40" s="24"/>
      <c r="B40" s="25">
        <v>7288</v>
      </c>
      <c r="C40" s="29" t="s">
        <v>63</v>
      </c>
      <c r="D40" s="54">
        <v>28.8</v>
      </c>
      <c r="E40" s="25" t="s">
        <v>41</v>
      </c>
      <c r="F40" s="54">
        <v>20.350000000000001</v>
      </c>
      <c r="G40" s="28">
        <f>SUM(D40*F40)</f>
        <v>586.08000000000004</v>
      </c>
    </row>
    <row r="41" spans="1:11" ht="15.75" thickBot="1">
      <c r="A41" s="55"/>
      <c r="B41" s="47"/>
      <c r="C41" s="6"/>
      <c r="D41" s="31"/>
      <c r="E41" s="32"/>
      <c r="F41" s="33" t="s">
        <v>33</v>
      </c>
      <c r="G41" s="34">
        <f>SUM(G40:G40)</f>
        <v>586.08000000000004</v>
      </c>
    </row>
    <row r="42" spans="1:11" ht="16.5" thickBot="1">
      <c r="A42" s="18">
        <v>6</v>
      </c>
      <c r="B42" s="19"/>
      <c r="C42" s="20" t="s">
        <v>42</v>
      </c>
      <c r="D42" s="21"/>
      <c r="E42" s="22"/>
      <c r="F42" s="53"/>
      <c r="G42" s="23"/>
      <c r="J42">
        <v>6</v>
      </c>
    </row>
    <row r="43" spans="1:11">
      <c r="A43" s="55"/>
      <c r="B43" s="57"/>
      <c r="C43" s="58" t="s">
        <v>89</v>
      </c>
      <c r="D43" s="54">
        <v>2.1</v>
      </c>
      <c r="E43" s="57" t="s">
        <v>43</v>
      </c>
      <c r="F43" s="54"/>
      <c r="G43" s="28"/>
      <c r="I43" t="s">
        <v>83</v>
      </c>
      <c r="J43">
        <v>6</v>
      </c>
    </row>
    <row r="44" spans="1:11">
      <c r="A44" s="55"/>
      <c r="B44" s="25">
        <v>1379</v>
      </c>
      <c r="C44" s="29" t="s">
        <v>107</v>
      </c>
      <c r="D44" s="54">
        <v>500</v>
      </c>
      <c r="E44" s="27" t="s">
        <v>21</v>
      </c>
      <c r="F44" s="26">
        <v>0.48</v>
      </c>
      <c r="G44" s="28">
        <f>SUM(D44*F44)</f>
        <v>240</v>
      </c>
      <c r="J44">
        <v>5</v>
      </c>
    </row>
    <row r="45" spans="1:11">
      <c r="A45" s="55"/>
      <c r="B45" s="25">
        <v>370</v>
      </c>
      <c r="C45" s="30" t="s">
        <v>44</v>
      </c>
      <c r="D45" s="54">
        <v>3</v>
      </c>
      <c r="E45" s="27" t="s">
        <v>45</v>
      </c>
      <c r="F45" s="26">
        <v>73.25</v>
      </c>
      <c r="G45" s="28">
        <f t="shared" ref="G45:G46" si="3">SUM(D45*F45)</f>
        <v>219.75</v>
      </c>
      <c r="J45">
        <f>SUM(J42:J44)*2</f>
        <v>34</v>
      </c>
      <c r="K45">
        <f>SUM(J45*0.06)</f>
        <v>2.04</v>
      </c>
    </row>
    <row r="46" spans="1:11">
      <c r="A46" s="55"/>
      <c r="B46" s="25">
        <v>4718</v>
      </c>
      <c r="C46" s="30" t="s">
        <v>46</v>
      </c>
      <c r="D46" s="54">
        <v>3</v>
      </c>
      <c r="E46" s="27" t="s">
        <v>45</v>
      </c>
      <c r="F46" s="26">
        <v>75.75</v>
      </c>
      <c r="G46" s="28">
        <f t="shared" si="3"/>
        <v>227.25</v>
      </c>
      <c r="I46" t="s">
        <v>84</v>
      </c>
      <c r="J46">
        <v>30</v>
      </c>
      <c r="K46">
        <f>SUM(J46*0.06)</f>
        <v>1.7999999999999998</v>
      </c>
    </row>
    <row r="47" spans="1:11" ht="15.75" thickBot="1">
      <c r="A47" s="55"/>
      <c r="B47" s="47"/>
      <c r="C47" s="6"/>
      <c r="D47" s="59"/>
      <c r="E47" s="32"/>
      <c r="F47" s="33" t="s">
        <v>33</v>
      </c>
      <c r="G47" s="34">
        <f>SUM(G44:G46)</f>
        <v>687</v>
      </c>
      <c r="I47" t="s">
        <v>85</v>
      </c>
      <c r="K47">
        <f>SUM(K45:K46)</f>
        <v>3.84</v>
      </c>
    </row>
    <row r="48" spans="1:11" ht="16.5" thickBot="1">
      <c r="A48" s="35"/>
      <c r="B48" s="36"/>
      <c r="C48" s="37"/>
      <c r="D48" s="21"/>
      <c r="E48" s="39" t="s">
        <v>34</v>
      </c>
      <c r="F48" s="85">
        <f>SUM(G30+G38+G41+G47)</f>
        <v>7624.4599999999991</v>
      </c>
      <c r="G48" s="86"/>
      <c r="I48" t="s">
        <v>86</v>
      </c>
      <c r="J48">
        <f>SUM(K47*139)</f>
        <v>533.76</v>
      </c>
    </row>
    <row r="49" spans="1:10">
      <c r="A49" s="40" t="s">
        <v>35</v>
      </c>
      <c r="B49" s="41"/>
      <c r="C49" s="41"/>
      <c r="E49" s="42"/>
      <c r="I49" t="s">
        <v>87</v>
      </c>
      <c r="J49">
        <f>SUM(K47*0.8)</f>
        <v>3.0720000000000001</v>
      </c>
    </row>
    <row r="50" spans="1:10" ht="15.75" thickBot="1">
      <c r="A50" s="87" t="s">
        <v>36</v>
      </c>
      <c r="B50" s="87"/>
      <c r="C50" s="87"/>
      <c r="D50" s="87"/>
      <c r="E50" s="87"/>
    </row>
    <row r="51" spans="1:10">
      <c r="A51" s="43"/>
      <c r="B51" s="44"/>
      <c r="C51" s="2"/>
      <c r="D51" s="2"/>
      <c r="E51" s="45"/>
      <c r="F51" s="2"/>
      <c r="G51" s="4"/>
    </row>
    <row r="52" spans="1:10">
      <c r="A52" s="46"/>
      <c r="B52" s="47"/>
      <c r="C52" s="6"/>
      <c r="D52" s="6"/>
      <c r="E52" s="48"/>
      <c r="F52" s="6"/>
      <c r="G52" s="8"/>
    </row>
    <row r="53" spans="1:10">
      <c r="A53" s="46"/>
      <c r="B53" s="47"/>
      <c r="C53" s="6"/>
      <c r="D53" s="6"/>
      <c r="E53" s="48"/>
      <c r="F53" s="6"/>
      <c r="G53" s="8"/>
    </row>
    <row r="54" spans="1:10">
      <c r="A54" s="46"/>
      <c r="B54" s="49" t="s">
        <v>92</v>
      </c>
      <c r="C54" s="6"/>
      <c r="D54" s="6" t="s">
        <v>38</v>
      </c>
      <c r="E54" s="48"/>
      <c r="F54" s="6"/>
      <c r="G54" s="8"/>
    </row>
    <row r="55" spans="1:10">
      <c r="A55" s="46"/>
      <c r="B55" s="47"/>
      <c r="C55" s="6"/>
      <c r="D55" s="6" t="s">
        <v>39</v>
      </c>
      <c r="E55" s="48"/>
      <c r="F55" s="6"/>
      <c r="G55" s="8"/>
    </row>
    <row r="56" spans="1:10" ht="15.75" thickBot="1">
      <c r="A56" s="50"/>
      <c r="B56" s="51"/>
      <c r="C56" s="11"/>
      <c r="D56" s="11"/>
      <c r="E56" s="52"/>
      <c r="F56" s="11"/>
      <c r="G56" s="12"/>
    </row>
  </sheetData>
  <mergeCells count="2">
    <mergeCell ref="F48:G48"/>
    <mergeCell ref="A50:E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3"/>
  <sheetViews>
    <sheetView topLeftCell="A9" zoomScale="90" zoomScaleNormal="90" workbookViewId="0">
      <selection activeCell="C32" sqref="C32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1">
      <c r="C1" t="s">
        <v>0</v>
      </c>
    </row>
    <row r="2" spans="1:11" ht="15.75" thickBot="1"/>
    <row r="3" spans="1:11" ht="18.75">
      <c r="A3" s="1"/>
      <c r="B3" s="2"/>
      <c r="C3" s="3" t="s">
        <v>1</v>
      </c>
      <c r="D3" s="2"/>
      <c r="E3" s="2"/>
      <c r="F3" s="2"/>
      <c r="G3" s="4"/>
    </row>
    <row r="4" spans="1:11" ht="15.75">
      <c r="A4" s="5"/>
      <c r="B4" s="6"/>
      <c r="C4" s="7" t="s">
        <v>2</v>
      </c>
      <c r="D4" s="6"/>
      <c r="E4" s="6"/>
      <c r="F4" s="6"/>
      <c r="G4" s="8"/>
    </row>
    <row r="5" spans="1:11">
      <c r="A5" s="5"/>
      <c r="B5" s="6"/>
      <c r="C5" s="6"/>
      <c r="D5" s="6"/>
      <c r="E5" s="6"/>
      <c r="F5" s="6"/>
      <c r="G5" s="8"/>
    </row>
    <row r="6" spans="1:11">
      <c r="A6" s="5" t="s">
        <v>3</v>
      </c>
      <c r="C6" s="9" t="s">
        <v>91</v>
      </c>
      <c r="D6" s="6"/>
      <c r="E6" s="6"/>
      <c r="F6" s="6"/>
      <c r="G6" s="8"/>
    </row>
    <row r="7" spans="1:11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1" ht="15.75" thickBot="1"/>
    <row r="11" spans="1:11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1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v>10</v>
      </c>
    </row>
    <row r="13" spans="1:11">
      <c r="A13" s="24"/>
      <c r="B13" s="25"/>
      <c r="C13" s="29" t="s">
        <v>25</v>
      </c>
      <c r="D13" s="26">
        <v>80</v>
      </c>
      <c r="E13" s="27" t="s">
        <v>23</v>
      </c>
      <c r="F13" s="26"/>
      <c r="G13" s="28"/>
    </row>
    <row r="14" spans="1:11">
      <c r="A14" s="24"/>
      <c r="B14" s="25">
        <v>1607</v>
      </c>
      <c r="C14" s="30" t="s">
        <v>26</v>
      </c>
      <c r="D14" s="26">
        <v>110</v>
      </c>
      <c r="E14" s="27" t="s">
        <v>27</v>
      </c>
      <c r="F14" s="26">
        <v>0.1</v>
      </c>
      <c r="G14" s="28">
        <f t="shared" ref="G14:G24" si="0">SUM(D14*F14)</f>
        <v>11</v>
      </c>
      <c r="I14" t="s">
        <v>73</v>
      </c>
      <c r="J14">
        <f>SUM(D13*1.42)</f>
        <v>113.6</v>
      </c>
    </row>
    <row r="15" spans="1:11">
      <c r="A15" s="24"/>
      <c r="B15" s="25">
        <v>4299</v>
      </c>
      <c r="C15" s="30" t="s">
        <v>28</v>
      </c>
      <c r="D15" s="26">
        <f>SUM(D14)</f>
        <v>110</v>
      </c>
      <c r="E15" s="27" t="s">
        <v>27</v>
      </c>
      <c r="F15" s="26">
        <v>0.55000000000000004</v>
      </c>
      <c r="G15" s="28">
        <f t="shared" si="0"/>
        <v>60.500000000000007</v>
      </c>
      <c r="I15" t="s">
        <v>74</v>
      </c>
      <c r="J15">
        <f>SUM(J14)</f>
        <v>113.6</v>
      </c>
    </row>
    <row r="16" spans="1:11">
      <c r="A16" s="24"/>
      <c r="B16" s="25">
        <v>7194</v>
      </c>
      <c r="C16" s="29" t="s">
        <v>76</v>
      </c>
      <c r="D16" s="26">
        <f>SUM(D13)</f>
        <v>80</v>
      </c>
      <c r="E16" s="27" t="s">
        <v>23</v>
      </c>
      <c r="F16" s="26">
        <v>15.17</v>
      </c>
      <c r="G16" s="28">
        <f t="shared" si="0"/>
        <v>1213.5999999999999</v>
      </c>
      <c r="I16" t="s">
        <v>75</v>
      </c>
      <c r="J16">
        <v>4</v>
      </c>
      <c r="K16" s="69">
        <f>SUM(J16*16.2)</f>
        <v>64.8</v>
      </c>
    </row>
    <row r="17" spans="1:11" s="69" customFormat="1" ht="22.5">
      <c r="A17" s="68"/>
      <c r="B17" s="60">
        <v>4425</v>
      </c>
      <c r="C17" s="61" t="s">
        <v>55</v>
      </c>
      <c r="D17" s="62">
        <v>65</v>
      </c>
      <c r="E17" s="60" t="s">
        <v>31</v>
      </c>
      <c r="F17" s="62">
        <v>13.5</v>
      </c>
      <c r="G17" s="64">
        <f t="shared" si="0"/>
        <v>877.5</v>
      </c>
      <c r="I17" s="69" t="s">
        <v>78</v>
      </c>
      <c r="J17" s="69">
        <v>3</v>
      </c>
    </row>
    <row r="18" spans="1:11" ht="22.5">
      <c r="A18" s="24"/>
      <c r="B18" s="60">
        <v>4443</v>
      </c>
      <c r="C18" s="61" t="s">
        <v>56</v>
      </c>
      <c r="D18" s="62">
        <v>60</v>
      </c>
      <c r="E18" s="60" t="s">
        <v>31</v>
      </c>
      <c r="F18" s="62">
        <v>12.2</v>
      </c>
      <c r="G18" s="28">
        <f t="shared" si="0"/>
        <v>732</v>
      </c>
    </row>
    <row r="19" spans="1:11">
      <c r="A19" s="24"/>
      <c r="B19" s="25">
        <v>7219</v>
      </c>
      <c r="C19" s="29" t="s">
        <v>30</v>
      </c>
      <c r="D19" s="26">
        <v>9</v>
      </c>
      <c r="E19" s="25" t="s">
        <v>31</v>
      </c>
      <c r="F19" s="26">
        <v>29.67</v>
      </c>
      <c r="G19" s="64">
        <f t="shared" ref="G19" si="1">SUM(D19*F19)</f>
        <v>267.03000000000003</v>
      </c>
    </row>
    <row r="20" spans="1:11">
      <c r="A20" s="24"/>
      <c r="B20" s="25">
        <v>5061</v>
      </c>
      <c r="C20" s="29" t="s">
        <v>58</v>
      </c>
      <c r="D20" s="26">
        <v>13</v>
      </c>
      <c r="E20" s="25" t="s">
        <v>21</v>
      </c>
      <c r="F20" s="26">
        <v>6.5</v>
      </c>
      <c r="G20" s="28">
        <f t="shared" si="0"/>
        <v>84.5</v>
      </c>
      <c r="I20" t="s">
        <v>70</v>
      </c>
      <c r="J20">
        <f>SUM(D13*0.17)</f>
        <v>13.600000000000001</v>
      </c>
    </row>
    <row r="21" spans="1:11" ht="22.5">
      <c r="A21" s="24"/>
      <c r="B21" s="71">
        <v>20211</v>
      </c>
      <c r="C21" s="61" t="s">
        <v>61</v>
      </c>
      <c r="D21" s="72">
        <v>0</v>
      </c>
      <c r="E21" s="71" t="s">
        <v>31</v>
      </c>
      <c r="F21" s="72">
        <v>29.5</v>
      </c>
      <c r="G21" s="73">
        <f t="shared" si="0"/>
        <v>0</v>
      </c>
      <c r="I21" s="69" t="s">
        <v>82</v>
      </c>
      <c r="J21">
        <v>7</v>
      </c>
      <c r="K21">
        <f>SUM(J21*2.5)</f>
        <v>17.5</v>
      </c>
    </row>
    <row r="22" spans="1:11">
      <c r="A22" s="24"/>
      <c r="B22" s="71">
        <v>4408</v>
      </c>
      <c r="C22" s="56" t="s">
        <v>62</v>
      </c>
      <c r="D22" s="72">
        <f>SUM(D13)</f>
        <v>80</v>
      </c>
      <c r="E22" s="71" t="s">
        <v>31</v>
      </c>
      <c r="F22" s="72">
        <v>1.27</v>
      </c>
      <c r="G22" s="73">
        <f t="shared" si="0"/>
        <v>101.6</v>
      </c>
      <c r="I22" t="s">
        <v>79</v>
      </c>
    </row>
    <row r="23" spans="1:11">
      <c r="A23" s="24"/>
      <c r="B23" s="25">
        <v>20247</v>
      </c>
      <c r="C23" s="29" t="s">
        <v>67</v>
      </c>
      <c r="D23" s="26">
        <v>1</v>
      </c>
      <c r="E23" s="27" t="s">
        <v>21</v>
      </c>
      <c r="F23" s="26">
        <v>8.1199999999999992</v>
      </c>
      <c r="G23" s="28">
        <f t="shared" si="0"/>
        <v>8.1199999999999992</v>
      </c>
    </row>
    <row r="24" spans="1:11">
      <c r="A24" s="24"/>
      <c r="B24" s="25">
        <v>11587</v>
      </c>
      <c r="C24" s="29" t="s">
        <v>32</v>
      </c>
      <c r="D24" s="26">
        <f>SUM(D13)</f>
        <v>80</v>
      </c>
      <c r="E24" s="27" t="s">
        <v>23</v>
      </c>
      <c r="F24" s="26">
        <v>25.54</v>
      </c>
      <c r="G24" s="28">
        <f t="shared" si="0"/>
        <v>2043.1999999999998</v>
      </c>
    </row>
    <row r="25" spans="1:11" ht="15.75" thickBot="1">
      <c r="A25" s="24"/>
      <c r="B25" s="47"/>
      <c r="C25" s="6"/>
      <c r="D25" s="31"/>
      <c r="E25" s="32"/>
      <c r="F25" s="33" t="s">
        <v>33</v>
      </c>
      <c r="G25" s="34">
        <f>SUM(G13:G24)</f>
        <v>5399.0499999999993</v>
      </c>
    </row>
    <row r="26" spans="1:11" ht="16.5" thickBot="1">
      <c r="A26" s="18">
        <v>5</v>
      </c>
      <c r="B26" s="19"/>
      <c r="C26" s="20" t="s">
        <v>40</v>
      </c>
      <c r="D26" s="21"/>
      <c r="E26" s="22"/>
      <c r="F26" s="53"/>
      <c r="G26" s="23"/>
    </row>
    <row r="27" spans="1:11">
      <c r="A27" s="24"/>
      <c r="B27" s="25">
        <v>7288</v>
      </c>
      <c r="C27" s="29" t="s">
        <v>63</v>
      </c>
      <c r="D27" s="54">
        <v>18</v>
      </c>
      <c r="E27" s="25" t="s">
        <v>41</v>
      </c>
      <c r="F27" s="54">
        <v>20.350000000000001</v>
      </c>
      <c r="G27" s="28">
        <f>SUM(D27*F27)</f>
        <v>366.3</v>
      </c>
    </row>
    <row r="28" spans="1:11" ht="15.75" thickBot="1">
      <c r="A28" s="55"/>
      <c r="B28" s="47"/>
      <c r="C28" s="6"/>
      <c r="D28" s="31"/>
      <c r="E28" s="32"/>
      <c r="F28" s="33" t="s">
        <v>33</v>
      </c>
      <c r="G28" s="34">
        <f>SUM(G27:G27)</f>
        <v>366.3</v>
      </c>
    </row>
    <row r="29" spans="1:11" ht="16.5" thickBot="1">
      <c r="A29" s="18">
        <v>6</v>
      </c>
      <c r="B29" s="19"/>
      <c r="C29" s="20" t="s">
        <v>42</v>
      </c>
      <c r="D29" s="21"/>
      <c r="E29" s="22"/>
      <c r="F29" s="53"/>
      <c r="G29" s="23"/>
      <c r="J29">
        <v>6</v>
      </c>
    </row>
    <row r="30" spans="1:11">
      <c r="A30" s="55"/>
      <c r="B30" s="57"/>
      <c r="C30" s="58" t="s">
        <v>89</v>
      </c>
      <c r="D30" s="54">
        <v>1.7</v>
      </c>
      <c r="E30" s="57" t="s">
        <v>43</v>
      </c>
      <c r="F30" s="54"/>
      <c r="G30" s="28"/>
      <c r="I30" t="s">
        <v>83</v>
      </c>
      <c r="J30">
        <v>8</v>
      </c>
    </row>
    <row r="31" spans="1:11">
      <c r="A31" s="55"/>
      <c r="B31" s="25">
        <v>1379</v>
      </c>
      <c r="C31" s="29" t="s">
        <v>107</v>
      </c>
      <c r="D31" s="54">
        <v>200</v>
      </c>
      <c r="E31" s="27" t="s">
        <v>21</v>
      </c>
      <c r="F31" s="26">
        <v>0.48</v>
      </c>
      <c r="G31" s="28">
        <f>SUM(D31*F31)</f>
        <v>96</v>
      </c>
      <c r="J31">
        <v>0</v>
      </c>
    </row>
    <row r="32" spans="1:11">
      <c r="A32" s="55"/>
      <c r="B32" s="25">
        <v>370</v>
      </c>
      <c r="C32" s="30" t="s">
        <v>44</v>
      </c>
      <c r="D32" s="54">
        <v>1.5</v>
      </c>
      <c r="E32" s="27" t="s">
        <v>45</v>
      </c>
      <c r="F32" s="26">
        <v>73.25</v>
      </c>
      <c r="G32" s="28">
        <f t="shared" ref="G32:G33" si="2">SUM(D32*F32)</f>
        <v>109.875</v>
      </c>
      <c r="J32">
        <f>SUM(J29:J31)*2</f>
        <v>28</v>
      </c>
      <c r="K32">
        <f>SUM(J32*0.06)</f>
        <v>1.68</v>
      </c>
    </row>
    <row r="33" spans="1:11">
      <c r="A33" s="55"/>
      <c r="B33" s="25">
        <v>4718</v>
      </c>
      <c r="C33" s="30" t="s">
        <v>46</v>
      </c>
      <c r="D33" s="54">
        <v>1.5</v>
      </c>
      <c r="E33" s="27" t="s">
        <v>45</v>
      </c>
      <c r="F33" s="26">
        <v>75.75</v>
      </c>
      <c r="G33" s="28">
        <f t="shared" si="2"/>
        <v>113.625</v>
      </c>
      <c r="I33" t="s">
        <v>84</v>
      </c>
      <c r="J33">
        <v>0</v>
      </c>
      <c r="K33">
        <f>SUM(J33*0.06)</f>
        <v>0</v>
      </c>
    </row>
    <row r="34" spans="1:11" ht="15.75" thickBot="1">
      <c r="A34" s="55"/>
      <c r="B34" s="47"/>
      <c r="C34" s="6"/>
      <c r="D34" s="59"/>
      <c r="E34" s="32"/>
      <c r="F34" s="33" t="s">
        <v>33</v>
      </c>
      <c r="G34" s="34">
        <f>SUM(G31:G33)</f>
        <v>319.5</v>
      </c>
      <c r="I34" t="s">
        <v>85</v>
      </c>
      <c r="K34">
        <f>SUM(K32:K33)</f>
        <v>1.68</v>
      </c>
    </row>
    <row r="35" spans="1:11" ht="16.5" thickBot="1">
      <c r="A35" s="35"/>
      <c r="B35" s="36"/>
      <c r="C35" s="37"/>
      <c r="D35" s="21"/>
      <c r="E35" s="39" t="s">
        <v>34</v>
      </c>
      <c r="F35" s="85">
        <f>SUM(G25+G28+G34)</f>
        <v>6084.8499999999995</v>
      </c>
      <c r="G35" s="86"/>
      <c r="I35" t="s">
        <v>86</v>
      </c>
      <c r="J35">
        <f>SUM(K34*139)</f>
        <v>233.51999999999998</v>
      </c>
    </row>
    <row r="36" spans="1:11">
      <c r="A36" s="40" t="s">
        <v>35</v>
      </c>
      <c r="B36" s="41"/>
      <c r="C36" s="41"/>
      <c r="E36" s="42"/>
      <c r="I36" t="s">
        <v>87</v>
      </c>
      <c r="J36">
        <f>SUM(K34*0.8)</f>
        <v>1.3440000000000001</v>
      </c>
    </row>
    <row r="37" spans="1:11" ht="15.75" thickBot="1">
      <c r="A37" s="87" t="s">
        <v>36</v>
      </c>
      <c r="B37" s="87"/>
      <c r="C37" s="87"/>
      <c r="D37" s="87"/>
      <c r="E37" s="87"/>
    </row>
    <row r="38" spans="1:11">
      <c r="A38" s="43"/>
      <c r="B38" s="44"/>
      <c r="C38" s="2"/>
      <c r="D38" s="2"/>
      <c r="E38" s="45"/>
      <c r="F38" s="2"/>
      <c r="G38" s="4"/>
    </row>
    <row r="39" spans="1:11">
      <c r="A39" s="46"/>
      <c r="B39" s="47"/>
      <c r="C39" s="6"/>
      <c r="D39" s="6"/>
      <c r="E39" s="48"/>
      <c r="F39" s="6"/>
      <c r="G39" s="8"/>
    </row>
    <row r="40" spans="1:11">
      <c r="A40" s="46"/>
      <c r="B40" s="47"/>
      <c r="C40" s="6"/>
      <c r="D40" s="6"/>
      <c r="E40" s="48"/>
      <c r="F40" s="6"/>
      <c r="G40" s="8"/>
    </row>
    <row r="41" spans="1:11">
      <c r="A41" s="46"/>
      <c r="B41" s="49" t="s">
        <v>92</v>
      </c>
      <c r="C41" s="6"/>
      <c r="D41" s="6" t="s">
        <v>38</v>
      </c>
      <c r="E41" s="48"/>
      <c r="F41" s="6"/>
      <c r="G41" s="8"/>
    </row>
    <row r="42" spans="1:11">
      <c r="A42" s="46"/>
      <c r="B42" s="47"/>
      <c r="C42" s="6"/>
      <c r="D42" s="6" t="s">
        <v>39</v>
      </c>
      <c r="E42" s="48"/>
      <c r="F42" s="6"/>
      <c r="G42" s="8"/>
    </row>
    <row r="43" spans="1:11" ht="15.75" thickBot="1">
      <c r="A43" s="50"/>
      <c r="B43" s="51"/>
      <c r="C43" s="11"/>
      <c r="D43" s="11"/>
      <c r="E43" s="52"/>
      <c r="F43" s="11"/>
      <c r="G43" s="12"/>
    </row>
  </sheetData>
  <mergeCells count="2">
    <mergeCell ref="F35:G35"/>
    <mergeCell ref="A37:E3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1"/>
  <sheetViews>
    <sheetView topLeftCell="A23" zoomScale="90" zoomScaleNormal="90" workbookViewId="0">
      <selection activeCell="C42" sqref="C42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93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30</v>
      </c>
    </row>
    <row r="13" spans="1:10">
      <c r="A13" s="24"/>
      <c r="B13" s="25"/>
      <c r="C13" t="s">
        <v>95</v>
      </c>
      <c r="D13" s="26">
        <v>30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150</v>
      </c>
      <c r="E14" s="27" t="s">
        <v>19</v>
      </c>
      <c r="F14" s="26">
        <v>11.66</v>
      </c>
      <c r="G14" s="28">
        <f>SUM(D14*F14)</f>
        <v>1749</v>
      </c>
      <c r="I14" t="s">
        <v>69</v>
      </c>
      <c r="J14">
        <f>SUM(J12*J13)</f>
        <v>90</v>
      </c>
    </row>
    <row r="15" spans="1:10">
      <c r="A15" s="24"/>
      <c r="B15" s="25">
        <v>5061</v>
      </c>
      <c r="C15" s="29" t="s">
        <v>111</v>
      </c>
      <c r="D15" s="26">
        <v>15</v>
      </c>
      <c r="E15" s="27" t="s">
        <v>21</v>
      </c>
      <c r="F15" s="26">
        <v>6.5</v>
      </c>
      <c r="G15" s="28">
        <f t="shared" ref="G15:G17" si="0">SUM(D15*F15)</f>
        <v>97.5</v>
      </c>
      <c r="I15" t="s">
        <v>70</v>
      </c>
      <c r="J15">
        <f>SUM(J14*0.17)</f>
        <v>15.3</v>
      </c>
    </row>
    <row r="16" spans="1:10">
      <c r="A16" s="24"/>
      <c r="B16" s="25">
        <v>3283</v>
      </c>
      <c r="C16" s="29" t="s">
        <v>22</v>
      </c>
      <c r="D16" s="26">
        <v>63</v>
      </c>
      <c r="E16" s="27" t="s">
        <v>23</v>
      </c>
      <c r="F16" s="26">
        <v>10.43</v>
      </c>
      <c r="G16" s="28">
        <f t="shared" si="0"/>
        <v>657.09</v>
      </c>
      <c r="I16" t="s">
        <v>71</v>
      </c>
      <c r="J16">
        <f>SUM(J14*0.7)</f>
        <v>62.999999999999993</v>
      </c>
    </row>
    <row r="17" spans="1:11">
      <c r="A17" s="24"/>
      <c r="B17" s="25">
        <v>20247</v>
      </c>
      <c r="C17" s="29" t="s">
        <v>72</v>
      </c>
      <c r="D17" s="26">
        <v>2</v>
      </c>
      <c r="E17" s="27" t="s">
        <v>21</v>
      </c>
      <c r="F17" s="26">
        <v>6.88</v>
      </c>
      <c r="G17" s="28">
        <f t="shared" si="0"/>
        <v>13.76</v>
      </c>
    </row>
    <row r="18" spans="1:11">
      <c r="A18" s="24"/>
      <c r="B18" s="25"/>
      <c r="C18" s="29" t="s">
        <v>25</v>
      </c>
      <c r="D18" s="26">
        <v>50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70</v>
      </c>
      <c r="E19" s="27" t="s">
        <v>27</v>
      </c>
      <c r="F19" s="26">
        <v>0.1</v>
      </c>
      <c r="G19" s="28">
        <f t="shared" ref="G19:G30" si="1">SUM(D19*F19)</f>
        <v>7</v>
      </c>
      <c r="I19" t="s">
        <v>73</v>
      </c>
      <c r="J19">
        <f>SUM(D18*1.42)</f>
        <v>71</v>
      </c>
    </row>
    <row r="20" spans="1:11">
      <c r="A20" s="24"/>
      <c r="B20" s="25">
        <v>4299</v>
      </c>
      <c r="C20" s="30" t="s">
        <v>28</v>
      </c>
      <c r="D20" s="26">
        <f>SUM(D19)</f>
        <v>70</v>
      </c>
      <c r="E20" s="27" t="s">
        <v>27</v>
      </c>
      <c r="F20" s="26">
        <v>0.55000000000000004</v>
      </c>
      <c r="G20" s="28">
        <f t="shared" si="1"/>
        <v>38.5</v>
      </c>
      <c r="I20" t="s">
        <v>74</v>
      </c>
      <c r="J20">
        <f>SUM(J19)</f>
        <v>71</v>
      </c>
    </row>
    <row r="21" spans="1:11">
      <c r="A21" s="24"/>
      <c r="B21" s="25">
        <v>7194</v>
      </c>
      <c r="C21" s="29" t="s">
        <v>76</v>
      </c>
      <c r="D21" s="26">
        <f>SUM(D18)</f>
        <v>50</v>
      </c>
      <c r="E21" s="27" t="s">
        <v>23</v>
      </c>
      <c r="F21" s="26">
        <v>15.17</v>
      </c>
      <c r="G21" s="28">
        <f t="shared" si="1"/>
        <v>758.5</v>
      </c>
      <c r="I21" t="s">
        <v>75</v>
      </c>
      <c r="J21">
        <v>6</v>
      </c>
      <c r="K21" s="69">
        <f>SUM(J21*16.2)</f>
        <v>97.199999999999989</v>
      </c>
    </row>
    <row r="22" spans="1:11" s="69" customFormat="1" ht="22.5">
      <c r="A22" s="68"/>
      <c r="B22" s="60">
        <v>4425</v>
      </c>
      <c r="C22" s="61" t="s">
        <v>55</v>
      </c>
      <c r="D22" s="62">
        <v>97</v>
      </c>
      <c r="E22" s="60" t="s">
        <v>31</v>
      </c>
      <c r="F22" s="62">
        <v>13.5</v>
      </c>
      <c r="G22" s="64">
        <f t="shared" si="1"/>
        <v>1309.5</v>
      </c>
      <c r="I22" s="69" t="s">
        <v>78</v>
      </c>
      <c r="J22" s="69">
        <v>3</v>
      </c>
    </row>
    <row r="23" spans="1:11" ht="22.5">
      <c r="A23" s="24"/>
      <c r="B23" s="60">
        <v>4443</v>
      </c>
      <c r="C23" s="61" t="s">
        <v>56</v>
      </c>
      <c r="D23" s="62">
        <v>60</v>
      </c>
      <c r="E23" s="60" t="s">
        <v>31</v>
      </c>
      <c r="F23" s="62">
        <v>12.2</v>
      </c>
      <c r="G23" s="64">
        <f t="shared" si="1"/>
        <v>732</v>
      </c>
    </row>
    <row r="24" spans="1:11">
      <c r="A24" s="24"/>
      <c r="B24" s="25">
        <v>7219</v>
      </c>
      <c r="C24" s="29" t="s">
        <v>30</v>
      </c>
      <c r="D24" s="26">
        <v>11</v>
      </c>
      <c r="E24" s="25" t="s">
        <v>31</v>
      </c>
      <c r="F24" s="26">
        <v>29.67</v>
      </c>
      <c r="G24" s="64">
        <f t="shared" si="1"/>
        <v>326.37</v>
      </c>
    </row>
    <row r="25" spans="1:11">
      <c r="A25" s="24"/>
      <c r="B25" s="25">
        <v>5061</v>
      </c>
      <c r="C25" s="29" t="s">
        <v>58</v>
      </c>
      <c r="D25" s="26">
        <v>8</v>
      </c>
      <c r="E25" s="25" t="s">
        <v>21</v>
      </c>
      <c r="F25" s="26">
        <v>6.5</v>
      </c>
      <c r="G25" s="28">
        <f t="shared" si="1"/>
        <v>52</v>
      </c>
      <c r="I25" t="s">
        <v>70</v>
      </c>
      <c r="J25">
        <f>SUM(D18*0.17)</f>
        <v>8.5</v>
      </c>
    </row>
    <row r="26" spans="1:11" ht="22.5">
      <c r="A26" s="24"/>
      <c r="B26" s="71">
        <v>20211</v>
      </c>
      <c r="C26" s="61" t="s">
        <v>61</v>
      </c>
      <c r="D26" s="72">
        <v>18</v>
      </c>
      <c r="E26" s="71" t="s">
        <v>31</v>
      </c>
      <c r="F26" s="72">
        <v>29.5</v>
      </c>
      <c r="G26" s="73">
        <f t="shared" si="1"/>
        <v>531</v>
      </c>
      <c r="I26" s="69" t="s">
        <v>82</v>
      </c>
      <c r="J26">
        <v>7</v>
      </c>
      <c r="K26">
        <f>SUM(J26*2.5)</f>
        <v>17.5</v>
      </c>
    </row>
    <row r="27" spans="1:11">
      <c r="A27" s="24"/>
      <c r="B27" s="71">
        <v>4408</v>
      </c>
      <c r="C27" s="56" t="s">
        <v>62</v>
      </c>
      <c r="D27" s="72">
        <f>SUM(D18)</f>
        <v>50</v>
      </c>
      <c r="E27" s="71" t="s">
        <v>31</v>
      </c>
      <c r="F27" s="72">
        <v>1.27</v>
      </c>
      <c r="G27" s="73">
        <f t="shared" si="1"/>
        <v>63.5</v>
      </c>
      <c r="I27" t="s">
        <v>79</v>
      </c>
    </row>
    <row r="28" spans="1:11" ht="22.5">
      <c r="A28" s="24"/>
      <c r="B28" s="71">
        <v>2788</v>
      </c>
      <c r="C28" s="61" t="s">
        <v>94</v>
      </c>
      <c r="D28" s="72">
        <v>15</v>
      </c>
      <c r="E28" s="71" t="s">
        <v>31</v>
      </c>
      <c r="F28" s="72">
        <v>12</v>
      </c>
      <c r="G28" s="73">
        <f t="shared" si="1"/>
        <v>180</v>
      </c>
    </row>
    <row r="29" spans="1:11">
      <c r="A29" s="24"/>
      <c r="B29" s="25">
        <v>20247</v>
      </c>
      <c r="C29" s="29" t="s">
        <v>67</v>
      </c>
      <c r="D29" s="26">
        <v>1</v>
      </c>
      <c r="E29" s="27" t="s">
        <v>21</v>
      </c>
      <c r="F29" s="26">
        <v>8.1199999999999992</v>
      </c>
      <c r="G29" s="28">
        <f t="shared" si="1"/>
        <v>8.1199999999999992</v>
      </c>
    </row>
    <row r="30" spans="1:11">
      <c r="A30" s="24"/>
      <c r="B30" s="25">
        <v>11587</v>
      </c>
      <c r="C30" s="29" t="s">
        <v>32</v>
      </c>
      <c r="D30" s="26">
        <v>43</v>
      </c>
      <c r="E30" s="27" t="s">
        <v>23</v>
      </c>
      <c r="F30" s="26">
        <v>25.54</v>
      </c>
      <c r="G30" s="28">
        <f t="shared" si="1"/>
        <v>1098.22</v>
      </c>
    </row>
    <row r="31" spans="1:11" ht="15.75" thickBot="1">
      <c r="A31" s="24"/>
      <c r="B31" s="47"/>
      <c r="C31" s="6"/>
      <c r="D31" s="31"/>
      <c r="E31" s="32"/>
      <c r="F31" s="33" t="s">
        <v>33</v>
      </c>
      <c r="G31" s="34">
        <f>SUM(G14:G30)</f>
        <v>7622.06</v>
      </c>
    </row>
    <row r="32" spans="1:11" ht="16.5" thickBot="1">
      <c r="A32" s="18">
        <v>3</v>
      </c>
      <c r="B32" s="19"/>
      <c r="C32" s="20" t="s">
        <v>47</v>
      </c>
      <c r="D32" s="21"/>
      <c r="E32" s="22"/>
      <c r="F32" s="21"/>
      <c r="G32" s="23"/>
    </row>
    <row r="33" spans="1:10">
      <c r="A33" s="24"/>
      <c r="B33" s="25">
        <v>3438</v>
      </c>
      <c r="C33" s="29" t="s">
        <v>64</v>
      </c>
      <c r="D33" s="26">
        <v>4</v>
      </c>
      <c r="E33" s="27" t="s">
        <v>23</v>
      </c>
      <c r="F33" s="26">
        <v>248.16</v>
      </c>
      <c r="G33" s="28">
        <f t="shared" ref="G33:G38" si="2">SUM(D33*F33)</f>
        <v>992.64</v>
      </c>
    </row>
    <row r="34" spans="1:10">
      <c r="A34" s="24"/>
      <c r="B34" s="25">
        <v>10554</v>
      </c>
      <c r="C34" s="29" t="s">
        <v>48</v>
      </c>
      <c r="D34" s="26">
        <v>2</v>
      </c>
      <c r="E34" s="27" t="s">
        <v>19</v>
      </c>
      <c r="F34" s="26">
        <v>52.23</v>
      </c>
      <c r="G34" s="28">
        <f t="shared" si="2"/>
        <v>104.46</v>
      </c>
    </row>
    <row r="35" spans="1:10" ht="22.5">
      <c r="A35" s="24"/>
      <c r="B35" s="60">
        <v>3090</v>
      </c>
      <c r="C35" s="61" t="s">
        <v>49</v>
      </c>
      <c r="D35" s="62">
        <f>SUM(D34*1)</f>
        <v>2</v>
      </c>
      <c r="E35" s="63" t="s">
        <v>19</v>
      </c>
      <c r="F35" s="62">
        <v>26.18</v>
      </c>
      <c r="G35" s="64">
        <f t="shared" si="2"/>
        <v>52.36</v>
      </c>
    </row>
    <row r="36" spans="1:10">
      <c r="A36" s="24"/>
      <c r="B36" s="25">
        <v>20241</v>
      </c>
      <c r="C36" s="30" t="s">
        <v>50</v>
      </c>
      <c r="D36" s="26">
        <f>SUM(D33)</f>
        <v>4</v>
      </c>
      <c r="E36" s="27" t="s">
        <v>51</v>
      </c>
      <c r="F36" s="62">
        <v>90.53</v>
      </c>
      <c r="G36" s="28">
        <f t="shared" si="2"/>
        <v>362.12</v>
      </c>
    </row>
    <row r="37" spans="1:10">
      <c r="A37" s="24"/>
      <c r="B37" s="25">
        <v>2425</v>
      </c>
      <c r="C37" s="30" t="s">
        <v>52</v>
      </c>
      <c r="D37" s="26">
        <f>SUM(D34*3)</f>
        <v>6</v>
      </c>
      <c r="E37" s="27" t="s">
        <v>19</v>
      </c>
      <c r="F37" s="26">
        <v>5.38</v>
      </c>
      <c r="G37" s="28">
        <f t="shared" si="2"/>
        <v>32.28</v>
      </c>
      <c r="I37" t="s">
        <v>88</v>
      </c>
      <c r="J37" t="e">
        <f>SUM(#REF!)*2*2.5*0.17</f>
        <v>#REF!</v>
      </c>
    </row>
    <row r="38" spans="1:10">
      <c r="A38" s="24"/>
      <c r="B38" s="65">
        <v>72116</v>
      </c>
      <c r="C38" s="66" t="s">
        <v>53</v>
      </c>
      <c r="D38" s="26">
        <f>SUM(D33)</f>
        <v>4</v>
      </c>
      <c r="E38" s="67" t="s">
        <v>23</v>
      </c>
      <c r="F38" s="62">
        <v>56.75</v>
      </c>
      <c r="G38" s="28">
        <f t="shared" si="2"/>
        <v>227</v>
      </c>
    </row>
    <row r="39" spans="1:10" ht="15.75" thickBot="1">
      <c r="A39" s="24"/>
      <c r="B39" s="65"/>
      <c r="C39" s="66"/>
      <c r="D39" s="31"/>
      <c r="E39" s="32"/>
      <c r="F39" s="33" t="s">
        <v>33</v>
      </c>
      <c r="G39" s="34">
        <f>SUM(G33:G38)</f>
        <v>1770.86</v>
      </c>
    </row>
    <row r="40" spans="1:10" ht="16.5" thickBot="1">
      <c r="A40" s="18">
        <v>5</v>
      </c>
      <c r="B40" s="19"/>
      <c r="C40" s="20" t="s">
        <v>40</v>
      </c>
      <c r="D40" s="21"/>
      <c r="E40" s="22"/>
      <c r="F40" s="53"/>
      <c r="G40" s="23"/>
    </row>
    <row r="41" spans="1:10">
      <c r="A41" s="24"/>
      <c r="B41" s="25">
        <v>7288</v>
      </c>
      <c r="C41" s="29" t="s">
        <v>63</v>
      </c>
      <c r="D41" s="54">
        <v>28.8</v>
      </c>
      <c r="E41" s="25" t="s">
        <v>41</v>
      </c>
      <c r="F41" s="54">
        <v>20.350000000000001</v>
      </c>
      <c r="G41" s="28">
        <f>SUM(D41*F41)</f>
        <v>586.08000000000004</v>
      </c>
    </row>
    <row r="42" spans="1:10" ht="15.75" thickBot="1">
      <c r="A42" s="55"/>
      <c r="B42" s="47"/>
      <c r="C42" s="6"/>
      <c r="D42" s="31"/>
      <c r="E42" s="32"/>
      <c r="F42" s="33" t="s">
        <v>33</v>
      </c>
      <c r="G42" s="34">
        <f>SUM(G41:G41)</f>
        <v>586.08000000000004</v>
      </c>
    </row>
    <row r="43" spans="1:10" ht="16.5" thickBot="1">
      <c r="A43" s="35"/>
      <c r="B43" s="36"/>
      <c r="C43" s="37"/>
      <c r="D43" s="21"/>
      <c r="E43" s="39" t="s">
        <v>34</v>
      </c>
      <c r="F43" s="85">
        <f>SUM(G31+G39+G42)</f>
        <v>9979</v>
      </c>
      <c r="G43" s="86"/>
      <c r="I43" t="s">
        <v>86</v>
      </c>
      <c r="J43" t="e">
        <f>SUM(#REF!*139)</f>
        <v>#REF!</v>
      </c>
    </row>
    <row r="44" spans="1:10">
      <c r="A44" s="40" t="s">
        <v>35</v>
      </c>
      <c r="B44" s="41"/>
      <c r="C44" s="41"/>
      <c r="E44" s="42"/>
      <c r="I44" t="s">
        <v>87</v>
      </c>
      <c r="J44" t="e">
        <f>SUM(#REF!*0.8)</f>
        <v>#REF!</v>
      </c>
    </row>
    <row r="45" spans="1:10" ht="15.75" thickBot="1">
      <c r="A45" s="87" t="s">
        <v>36</v>
      </c>
      <c r="B45" s="87"/>
      <c r="C45" s="87"/>
      <c r="D45" s="87"/>
      <c r="E45" s="87"/>
    </row>
    <row r="46" spans="1:10">
      <c r="A46" s="43"/>
      <c r="B46" s="44"/>
      <c r="C46" s="2"/>
      <c r="D46" s="2"/>
      <c r="E46" s="45"/>
      <c r="F46" s="2"/>
      <c r="G46" s="4"/>
    </row>
    <row r="47" spans="1:10">
      <c r="A47" s="46"/>
      <c r="B47" s="47"/>
      <c r="C47" s="6"/>
      <c r="D47" s="6"/>
      <c r="E47" s="48"/>
      <c r="F47" s="6"/>
      <c r="G47" s="8"/>
    </row>
    <row r="48" spans="1:10">
      <c r="A48" s="46"/>
      <c r="B48" s="47"/>
      <c r="C48" s="6"/>
      <c r="D48" s="6"/>
      <c r="E48" s="48"/>
      <c r="F48" s="6"/>
      <c r="G48" s="8"/>
    </row>
    <row r="49" spans="1:7">
      <c r="A49" s="46"/>
      <c r="B49" s="49" t="s">
        <v>92</v>
      </c>
      <c r="C49" s="6"/>
      <c r="D49" s="6" t="s">
        <v>38</v>
      </c>
      <c r="E49" s="48"/>
      <c r="F49" s="6"/>
      <c r="G49" s="8"/>
    </row>
    <row r="50" spans="1:7">
      <c r="A50" s="46"/>
      <c r="B50" s="47"/>
      <c r="C50" s="6"/>
      <c r="D50" s="6" t="s">
        <v>39</v>
      </c>
      <c r="E50" s="48"/>
      <c r="F50" s="6"/>
      <c r="G50" s="8"/>
    </row>
    <row r="51" spans="1:7" ht="15.75" thickBot="1">
      <c r="A51" s="50"/>
      <c r="B51" s="51"/>
      <c r="C51" s="11"/>
      <c r="D51" s="11"/>
      <c r="E51" s="52"/>
      <c r="F51" s="11"/>
      <c r="G51" s="12"/>
    </row>
  </sheetData>
  <mergeCells count="2">
    <mergeCell ref="F43:G43"/>
    <mergeCell ref="A45:E4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8"/>
  <sheetViews>
    <sheetView topLeftCell="A5" workbookViewId="0">
      <selection activeCell="B14" sqref="B14:G17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0</v>
      </c>
    </row>
    <row r="2" spans="1:7" ht="15.75" thickBot="1"/>
    <row r="3" spans="1:7" ht="18.75">
      <c r="A3" s="1"/>
      <c r="B3" s="2"/>
      <c r="C3" s="3" t="s">
        <v>1</v>
      </c>
      <c r="D3" s="2"/>
      <c r="E3" s="2"/>
      <c r="F3" s="2"/>
      <c r="G3" s="4"/>
    </row>
    <row r="4" spans="1:7" ht="15.75">
      <c r="A4" s="5"/>
      <c r="B4" s="6"/>
      <c r="C4" s="7" t="s">
        <v>2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3</v>
      </c>
      <c r="C6" s="9" t="s">
        <v>4</v>
      </c>
      <c r="D6" s="6"/>
      <c r="E6" s="6"/>
      <c r="F6" s="6"/>
      <c r="G6" s="8"/>
    </row>
    <row r="7" spans="1:7" ht="15.75" thickBot="1">
      <c r="A7" s="10" t="s">
        <v>5</v>
      </c>
      <c r="B7" s="11"/>
      <c r="C7" s="11" t="s">
        <v>6</v>
      </c>
      <c r="D7" s="11"/>
      <c r="E7" s="11" t="s">
        <v>7</v>
      </c>
      <c r="F7" s="11"/>
      <c r="G7" s="12"/>
    </row>
    <row r="10" spans="1:7" ht="15.75" thickBot="1"/>
    <row r="11" spans="1:7" ht="24.75" thickBot="1">
      <c r="A11" s="13" t="s">
        <v>8</v>
      </c>
      <c r="B11" s="14" t="s">
        <v>9</v>
      </c>
      <c r="C11" s="15" t="s">
        <v>10</v>
      </c>
      <c r="D11" s="15" t="s">
        <v>11</v>
      </c>
      <c r="E11" s="15" t="s">
        <v>12</v>
      </c>
      <c r="F11" s="16" t="s">
        <v>13</v>
      </c>
      <c r="G11" s="17" t="s">
        <v>14</v>
      </c>
    </row>
    <row r="12" spans="1:7" ht="16.5" thickBot="1">
      <c r="A12" s="18">
        <v>2</v>
      </c>
      <c r="B12" s="19"/>
      <c r="C12" s="20" t="s">
        <v>15</v>
      </c>
      <c r="D12" s="21"/>
      <c r="E12" s="22"/>
      <c r="F12" s="21"/>
      <c r="G12" s="23"/>
    </row>
    <row r="13" spans="1:7">
      <c r="A13" s="24"/>
      <c r="B13" s="25"/>
      <c r="C13" t="s">
        <v>16</v>
      </c>
      <c r="D13" s="26">
        <v>30</v>
      </c>
      <c r="E13" s="27" t="s">
        <v>17</v>
      </c>
      <c r="F13" s="26"/>
      <c r="G13" s="28"/>
    </row>
    <row r="14" spans="1:7">
      <c r="A14" s="24"/>
      <c r="B14" s="25">
        <v>10718</v>
      </c>
      <c r="C14" s="29" t="s">
        <v>18</v>
      </c>
      <c r="D14" s="26">
        <v>50</v>
      </c>
      <c r="E14" s="27" t="s">
        <v>19</v>
      </c>
      <c r="F14" s="26">
        <v>8.07</v>
      </c>
      <c r="G14" s="28">
        <f>SUM(D14*F14)</f>
        <v>403.5</v>
      </c>
    </row>
    <row r="15" spans="1:7">
      <c r="A15" s="24"/>
      <c r="B15" s="25">
        <v>5061</v>
      </c>
      <c r="C15" s="29" t="s">
        <v>20</v>
      </c>
      <c r="D15" s="26">
        <v>5</v>
      </c>
      <c r="E15" s="27" t="s">
        <v>21</v>
      </c>
      <c r="F15" s="26">
        <v>6.25</v>
      </c>
      <c r="G15" s="28">
        <f t="shared" ref="G15:G17" si="0">SUM(D15*F15)</f>
        <v>31.25</v>
      </c>
    </row>
    <row r="16" spans="1:7">
      <c r="A16" s="24"/>
      <c r="B16" s="25">
        <v>3283</v>
      </c>
      <c r="C16" s="29" t="s">
        <v>22</v>
      </c>
      <c r="D16" s="26">
        <v>14</v>
      </c>
      <c r="E16" s="27" t="s">
        <v>23</v>
      </c>
      <c r="F16" s="26">
        <v>11.1</v>
      </c>
      <c r="G16" s="28">
        <f t="shared" si="0"/>
        <v>155.4</v>
      </c>
    </row>
    <row r="17" spans="1:7">
      <c r="A17" s="24"/>
      <c r="B17" s="25">
        <v>20247</v>
      </c>
      <c r="C17" s="29" t="s">
        <v>24</v>
      </c>
      <c r="D17" s="26">
        <v>2.5</v>
      </c>
      <c r="E17" s="27" t="s">
        <v>21</v>
      </c>
      <c r="F17" s="26">
        <v>6.61</v>
      </c>
      <c r="G17" s="28">
        <f t="shared" si="0"/>
        <v>16.525000000000002</v>
      </c>
    </row>
    <row r="18" spans="1:7">
      <c r="A18" s="24"/>
      <c r="B18" s="25"/>
      <c r="C18" s="29" t="s">
        <v>25</v>
      </c>
      <c r="D18" s="26"/>
      <c r="E18" s="27"/>
      <c r="F18" s="26"/>
      <c r="G18" s="28"/>
    </row>
    <row r="19" spans="1:7">
      <c r="A19" s="24"/>
      <c r="B19" s="25">
        <v>10718</v>
      </c>
      <c r="C19" s="29" t="s">
        <v>18</v>
      </c>
      <c r="D19" s="26">
        <v>50</v>
      </c>
      <c r="E19" s="27" t="s">
        <v>19</v>
      </c>
      <c r="F19" s="26">
        <v>8.07</v>
      </c>
      <c r="G19" s="28">
        <f>SUM(D19*F19)</f>
        <v>403.5</v>
      </c>
    </row>
    <row r="20" spans="1:7">
      <c r="A20" s="24"/>
      <c r="B20" s="25">
        <v>5061</v>
      </c>
      <c r="C20" s="29" t="s">
        <v>20</v>
      </c>
      <c r="D20" s="26">
        <v>5</v>
      </c>
      <c r="E20" s="27" t="s">
        <v>21</v>
      </c>
      <c r="F20" s="26">
        <v>6.25</v>
      </c>
      <c r="G20" s="28">
        <f t="shared" ref="G20:G28" si="1">SUM(D20*F20)</f>
        <v>31.25</v>
      </c>
    </row>
    <row r="21" spans="1:7">
      <c r="A21" s="24"/>
      <c r="B21" s="25">
        <v>3283</v>
      </c>
      <c r="C21" s="29" t="s">
        <v>22</v>
      </c>
      <c r="D21" s="26">
        <v>14</v>
      </c>
      <c r="E21" s="27" t="s">
        <v>23</v>
      </c>
      <c r="F21" s="26">
        <v>11.1</v>
      </c>
      <c r="G21" s="28">
        <f t="shared" si="1"/>
        <v>155.4</v>
      </c>
    </row>
    <row r="22" spans="1:7">
      <c r="A22" s="24"/>
      <c r="B22" s="25">
        <v>20247</v>
      </c>
      <c r="C22" s="29" t="s">
        <v>24</v>
      </c>
      <c r="D22" s="26">
        <v>4</v>
      </c>
      <c r="E22" s="27" t="s">
        <v>21</v>
      </c>
      <c r="F22" s="26">
        <v>6.61</v>
      </c>
      <c r="G22" s="28">
        <f t="shared" si="1"/>
        <v>26.44</v>
      </c>
    </row>
    <row r="23" spans="1:7">
      <c r="A23" s="24"/>
      <c r="B23" s="25"/>
      <c r="C23" s="29" t="s">
        <v>25</v>
      </c>
      <c r="D23" s="26">
        <v>80</v>
      </c>
      <c r="E23" s="27" t="s">
        <v>23</v>
      </c>
      <c r="F23" s="26"/>
      <c r="G23" s="28"/>
    </row>
    <row r="24" spans="1:7">
      <c r="A24" s="24"/>
      <c r="B24" s="25">
        <v>1607</v>
      </c>
      <c r="C24" s="30" t="s">
        <v>26</v>
      </c>
      <c r="D24" s="26">
        <v>113</v>
      </c>
      <c r="E24" s="27" t="s">
        <v>27</v>
      </c>
      <c r="F24" s="26">
        <v>0.1</v>
      </c>
      <c r="G24" s="28">
        <f t="shared" si="1"/>
        <v>11.3</v>
      </c>
    </row>
    <row r="25" spans="1:7">
      <c r="A25" s="24"/>
      <c r="B25" s="25">
        <v>4299</v>
      </c>
      <c r="C25" s="30" t="s">
        <v>28</v>
      </c>
      <c r="D25" s="26">
        <v>113</v>
      </c>
      <c r="E25" s="27" t="s">
        <v>27</v>
      </c>
      <c r="F25" s="26">
        <v>0.48</v>
      </c>
      <c r="G25" s="28">
        <f t="shared" si="1"/>
        <v>54.239999999999995</v>
      </c>
    </row>
    <row r="26" spans="1:7">
      <c r="A26" s="24"/>
      <c r="B26" s="25">
        <v>7194</v>
      </c>
      <c r="C26" s="30" t="s">
        <v>29</v>
      </c>
      <c r="D26" s="26">
        <v>92</v>
      </c>
      <c r="E26" s="27" t="s">
        <v>27</v>
      </c>
      <c r="F26" s="26">
        <v>14.68</v>
      </c>
      <c r="G26" s="28">
        <f t="shared" si="1"/>
        <v>1350.56</v>
      </c>
    </row>
    <row r="27" spans="1:7">
      <c r="A27" s="24"/>
      <c r="B27" s="25">
        <v>7219</v>
      </c>
      <c r="C27" s="29" t="s">
        <v>30</v>
      </c>
      <c r="D27" s="26">
        <v>11</v>
      </c>
      <c r="E27" s="27" t="s">
        <v>31</v>
      </c>
      <c r="F27" s="26">
        <v>28.7</v>
      </c>
      <c r="G27" s="28">
        <f t="shared" si="1"/>
        <v>315.7</v>
      </c>
    </row>
    <row r="28" spans="1:7">
      <c r="A28" s="24"/>
      <c r="B28" s="25">
        <v>11587</v>
      </c>
      <c r="C28" s="29" t="s">
        <v>32</v>
      </c>
      <c r="D28" s="26">
        <v>19</v>
      </c>
      <c r="E28" s="27" t="s">
        <v>23</v>
      </c>
      <c r="F28" s="26">
        <v>34</v>
      </c>
      <c r="G28" s="28">
        <f t="shared" si="1"/>
        <v>646</v>
      </c>
    </row>
    <row r="29" spans="1:7" ht="15.75" thickBot="1">
      <c r="A29" s="24"/>
      <c r="B29" s="25"/>
      <c r="C29" s="29"/>
      <c r="D29" s="31"/>
      <c r="E29" s="32"/>
      <c r="F29" s="33" t="s">
        <v>33</v>
      </c>
      <c r="G29" s="34">
        <f>SUM(G19:G28)</f>
        <v>2994.39</v>
      </c>
    </row>
    <row r="30" spans="1:7" ht="16.5" thickBot="1">
      <c r="A30" s="35"/>
      <c r="B30" s="36"/>
      <c r="C30" s="37"/>
      <c r="D30" s="21"/>
      <c r="E30" s="38" t="s">
        <v>34</v>
      </c>
      <c r="F30" s="85">
        <f>SUM(G29)</f>
        <v>2994.39</v>
      </c>
      <c r="G30" s="86"/>
    </row>
    <row r="31" spans="1:7">
      <c r="A31" s="40" t="s">
        <v>35</v>
      </c>
      <c r="B31" s="41"/>
      <c r="C31" s="41"/>
      <c r="E31" s="42"/>
    </row>
    <row r="32" spans="1:7" ht="15.75" thickBot="1">
      <c r="A32" s="87" t="s">
        <v>36</v>
      </c>
      <c r="B32" s="87"/>
      <c r="C32" s="87"/>
      <c r="D32" s="87"/>
      <c r="E32" s="87"/>
    </row>
    <row r="33" spans="1:7">
      <c r="A33" s="43"/>
      <c r="B33" s="44"/>
      <c r="C33" s="2"/>
      <c r="D33" s="2"/>
      <c r="E33" s="45"/>
      <c r="F33" s="2"/>
      <c r="G33" s="4"/>
    </row>
    <row r="34" spans="1:7">
      <c r="A34" s="46"/>
      <c r="B34" s="47"/>
      <c r="C34" s="6"/>
      <c r="D34" s="6"/>
      <c r="E34" s="48"/>
      <c r="F34" s="6"/>
      <c r="G34" s="8"/>
    </row>
    <row r="35" spans="1:7">
      <c r="A35" s="46"/>
      <c r="B35" s="47"/>
      <c r="C35" s="6"/>
      <c r="D35" s="6"/>
      <c r="E35" s="48"/>
      <c r="F35" s="6"/>
      <c r="G35" s="8"/>
    </row>
    <row r="36" spans="1:7">
      <c r="A36" s="46"/>
      <c r="B36" s="49" t="s">
        <v>37</v>
      </c>
      <c r="C36" s="6"/>
      <c r="D36" s="6" t="s">
        <v>38</v>
      </c>
      <c r="E36" s="48"/>
      <c r="F36" s="6"/>
      <c r="G36" s="8"/>
    </row>
    <row r="37" spans="1:7">
      <c r="A37" s="46"/>
      <c r="B37" s="47"/>
      <c r="C37" s="6"/>
      <c r="D37" s="6" t="s">
        <v>39</v>
      </c>
      <c r="E37" s="48"/>
      <c r="F37" s="6"/>
      <c r="G37" s="8"/>
    </row>
    <row r="38" spans="1:7" ht="15.75" thickBot="1">
      <c r="A38" s="50"/>
      <c r="B38" s="51"/>
      <c r="C38" s="11"/>
      <c r="D38" s="11"/>
      <c r="E38" s="52"/>
      <c r="F38" s="11"/>
      <c r="G38" s="12"/>
    </row>
  </sheetData>
  <mergeCells count="2">
    <mergeCell ref="F30:G30"/>
    <mergeCell ref="A32:E3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9"/>
  <sheetViews>
    <sheetView topLeftCell="A9" zoomScale="90" zoomScaleNormal="90" workbookViewId="0">
      <selection activeCell="C37" sqref="C37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10.85546875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97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18</v>
      </c>
    </row>
    <row r="13" spans="1:10">
      <c r="A13" s="24"/>
      <c r="B13" s="25"/>
      <c r="C13" t="s">
        <v>96</v>
      </c>
      <c r="D13" s="26">
        <v>18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90</v>
      </c>
      <c r="E14" s="27" t="s">
        <v>19</v>
      </c>
      <c r="F14" s="26">
        <v>11.66</v>
      </c>
      <c r="G14" s="28">
        <f>SUM(D14*F14)</f>
        <v>1049.4000000000001</v>
      </c>
      <c r="I14" t="s">
        <v>69</v>
      </c>
      <c r="J14">
        <f>SUM(J12*J13)</f>
        <v>54</v>
      </c>
    </row>
    <row r="15" spans="1:10">
      <c r="A15" s="24"/>
      <c r="B15" s="25">
        <v>5061</v>
      </c>
      <c r="C15" s="29" t="s">
        <v>111</v>
      </c>
      <c r="D15" s="26">
        <v>9</v>
      </c>
      <c r="E15" s="27" t="s">
        <v>21</v>
      </c>
      <c r="F15" s="26">
        <v>6.5</v>
      </c>
      <c r="G15" s="28">
        <f t="shared" ref="G15:G17" si="0">SUM(D15*F15)</f>
        <v>58.5</v>
      </c>
      <c r="I15" t="s">
        <v>70</v>
      </c>
      <c r="J15">
        <f>SUM(J14*0.17)</f>
        <v>9.1800000000000015</v>
      </c>
    </row>
    <row r="16" spans="1:10">
      <c r="A16" s="24"/>
      <c r="B16" s="25">
        <v>3283</v>
      </c>
      <c r="C16" s="29" t="s">
        <v>22</v>
      </c>
      <c r="D16" s="26">
        <v>37</v>
      </c>
      <c r="E16" s="27" t="s">
        <v>23</v>
      </c>
      <c r="F16" s="26">
        <v>10.43</v>
      </c>
      <c r="G16" s="28">
        <f t="shared" si="0"/>
        <v>385.90999999999997</v>
      </c>
      <c r="I16" t="s">
        <v>71</v>
      </c>
      <c r="J16">
        <f>SUM(J14*0.7)</f>
        <v>37.799999999999997</v>
      </c>
    </row>
    <row r="17" spans="1:11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1">
      <c r="A18" s="24"/>
      <c r="B18" s="25"/>
      <c r="C18" s="29" t="s">
        <v>25</v>
      </c>
      <c r="D18" s="26">
        <v>120</v>
      </c>
      <c r="E18" s="27" t="s">
        <v>23</v>
      </c>
      <c r="F18" s="26"/>
      <c r="G18" s="28"/>
    </row>
    <row r="19" spans="1:11">
      <c r="A19" s="24"/>
      <c r="B19" s="25">
        <v>1607</v>
      </c>
      <c r="C19" s="30" t="s">
        <v>26</v>
      </c>
      <c r="D19" s="26">
        <v>170</v>
      </c>
      <c r="E19" s="27" t="s">
        <v>27</v>
      </c>
      <c r="F19" s="26">
        <v>0.1</v>
      </c>
      <c r="G19" s="28">
        <f t="shared" ref="G19:G29" si="1">SUM(D19*F19)</f>
        <v>17</v>
      </c>
      <c r="I19" t="s">
        <v>73</v>
      </c>
      <c r="J19">
        <f>SUM(D18*1.42)</f>
        <v>170.39999999999998</v>
      </c>
    </row>
    <row r="20" spans="1:11">
      <c r="A20" s="24"/>
      <c r="B20" s="25">
        <v>4299</v>
      </c>
      <c r="C20" s="30" t="s">
        <v>28</v>
      </c>
      <c r="D20" s="26">
        <f>SUM(D19)</f>
        <v>170</v>
      </c>
      <c r="E20" s="27" t="s">
        <v>27</v>
      </c>
      <c r="F20" s="26">
        <v>0.55000000000000004</v>
      </c>
      <c r="G20" s="28">
        <f t="shared" si="1"/>
        <v>93.500000000000014</v>
      </c>
      <c r="I20" t="s">
        <v>74</v>
      </c>
      <c r="J20">
        <f>SUM(J19)</f>
        <v>170.39999999999998</v>
      </c>
    </row>
    <row r="21" spans="1:11">
      <c r="A21" s="24"/>
      <c r="B21" s="25">
        <v>7194</v>
      </c>
      <c r="C21" s="29" t="s">
        <v>76</v>
      </c>
      <c r="D21" s="26">
        <f>SUM(D18)</f>
        <v>120</v>
      </c>
      <c r="E21" s="27" t="s">
        <v>23</v>
      </c>
      <c r="F21" s="26">
        <v>15.17</v>
      </c>
      <c r="G21" s="28">
        <f t="shared" si="1"/>
        <v>1820.4</v>
      </c>
      <c r="I21" t="s">
        <v>75</v>
      </c>
      <c r="J21">
        <v>7</v>
      </c>
      <c r="K21" s="69">
        <f>SUM(J21*16.2)</f>
        <v>113.39999999999999</v>
      </c>
    </row>
    <row r="22" spans="1:11" s="69" customFormat="1" ht="22.5">
      <c r="A22" s="68"/>
      <c r="B22" s="60">
        <v>4425</v>
      </c>
      <c r="C22" s="61" t="s">
        <v>55</v>
      </c>
      <c r="D22" s="62">
        <v>113</v>
      </c>
      <c r="E22" s="60" t="s">
        <v>31</v>
      </c>
      <c r="F22" s="62">
        <v>13.5</v>
      </c>
      <c r="G22" s="64">
        <f t="shared" si="1"/>
        <v>1525.5</v>
      </c>
      <c r="I22" s="69" t="s">
        <v>78</v>
      </c>
      <c r="J22" s="69">
        <v>6</v>
      </c>
      <c r="K22" s="69">
        <v>13</v>
      </c>
    </row>
    <row r="23" spans="1:11" ht="22.5">
      <c r="A23" s="24"/>
      <c r="B23" s="60">
        <v>4443</v>
      </c>
      <c r="C23" s="61" t="s">
        <v>56</v>
      </c>
      <c r="D23" s="62">
        <v>78</v>
      </c>
      <c r="E23" s="60" t="s">
        <v>31</v>
      </c>
      <c r="F23" s="62">
        <v>12.2</v>
      </c>
      <c r="G23" s="64">
        <f t="shared" si="1"/>
        <v>951.59999999999991</v>
      </c>
      <c r="J23">
        <f>SUM(J22*K22)</f>
        <v>78</v>
      </c>
    </row>
    <row r="24" spans="1:11">
      <c r="A24" s="24"/>
      <c r="B24" s="25">
        <v>7219</v>
      </c>
      <c r="C24" s="29" t="s">
        <v>30</v>
      </c>
      <c r="D24" s="26">
        <v>17</v>
      </c>
      <c r="E24" s="25" t="s">
        <v>31</v>
      </c>
      <c r="F24" s="26">
        <v>29.67</v>
      </c>
      <c r="G24" s="64">
        <f t="shared" si="1"/>
        <v>504.39000000000004</v>
      </c>
    </row>
    <row r="25" spans="1:11">
      <c r="A25" s="24"/>
      <c r="B25" s="25">
        <v>5061</v>
      </c>
      <c r="C25" s="29" t="s">
        <v>58</v>
      </c>
      <c r="D25" s="26">
        <v>20</v>
      </c>
      <c r="E25" s="25" t="s">
        <v>21</v>
      </c>
      <c r="F25" s="26">
        <v>6.5</v>
      </c>
      <c r="G25" s="28">
        <f t="shared" si="1"/>
        <v>130</v>
      </c>
      <c r="I25" t="s">
        <v>70</v>
      </c>
      <c r="J25">
        <f>SUM(D18*0.17)</f>
        <v>20.400000000000002</v>
      </c>
    </row>
    <row r="26" spans="1:11" ht="22.5">
      <c r="A26" s="24"/>
      <c r="B26" s="71">
        <v>20211</v>
      </c>
      <c r="C26" s="61" t="s">
        <v>61</v>
      </c>
      <c r="D26" s="72">
        <v>17</v>
      </c>
      <c r="E26" s="71" t="s">
        <v>31</v>
      </c>
      <c r="F26" s="72">
        <v>29.5</v>
      </c>
      <c r="G26" s="73">
        <f t="shared" si="1"/>
        <v>501.5</v>
      </c>
      <c r="I26" s="69" t="s">
        <v>82</v>
      </c>
      <c r="J26">
        <v>7</v>
      </c>
      <c r="K26">
        <f>SUM(J26*2.5)</f>
        <v>17.5</v>
      </c>
    </row>
    <row r="27" spans="1:11">
      <c r="A27" s="24"/>
      <c r="B27" s="71">
        <v>4408</v>
      </c>
      <c r="C27" s="56" t="s">
        <v>62</v>
      </c>
      <c r="D27" s="72">
        <f>SUM(D18)</f>
        <v>120</v>
      </c>
      <c r="E27" s="71" t="s">
        <v>31</v>
      </c>
      <c r="F27" s="72">
        <v>1.27</v>
      </c>
      <c r="G27" s="73">
        <f t="shared" si="1"/>
        <v>152.4</v>
      </c>
      <c r="I27" t="s">
        <v>79</v>
      </c>
    </row>
    <row r="28" spans="1:11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1">
      <c r="A29" s="24"/>
      <c r="B29" s="25">
        <v>11587</v>
      </c>
      <c r="C29" s="29" t="s">
        <v>32</v>
      </c>
      <c r="D29" s="26">
        <v>109</v>
      </c>
      <c r="E29" s="27" t="s">
        <v>23</v>
      </c>
      <c r="F29" s="26">
        <v>25.54</v>
      </c>
      <c r="G29" s="28">
        <f t="shared" si="1"/>
        <v>2783.86</v>
      </c>
    </row>
    <row r="30" spans="1:11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9988.9600000000009</v>
      </c>
    </row>
    <row r="31" spans="1:11" ht="16.5" thickBot="1">
      <c r="A31" s="35"/>
      <c r="B31" s="36"/>
      <c r="C31" s="37"/>
      <c r="D31" s="21"/>
      <c r="E31" s="39" t="s">
        <v>34</v>
      </c>
      <c r="F31" s="85">
        <f>SUM(G30)</f>
        <v>9988.9600000000009</v>
      </c>
      <c r="G31" s="86"/>
    </row>
    <row r="32" spans="1:11">
      <c r="A32" s="40" t="s">
        <v>35</v>
      </c>
      <c r="B32" s="41"/>
      <c r="C32" s="41"/>
      <c r="E32" s="42"/>
    </row>
    <row r="33" spans="1:7" ht="15.75" thickBot="1">
      <c r="A33" s="87" t="s">
        <v>36</v>
      </c>
      <c r="B33" s="87"/>
      <c r="C33" s="87"/>
      <c r="D33" s="87"/>
      <c r="E33" s="87"/>
    </row>
    <row r="34" spans="1:7">
      <c r="A34" s="43"/>
      <c r="B34" s="44"/>
      <c r="C34" s="2"/>
      <c r="D34" s="2"/>
      <c r="E34" s="45"/>
      <c r="F34" s="2"/>
      <c r="G34" s="4"/>
    </row>
    <row r="35" spans="1:7">
      <c r="A35" s="46"/>
      <c r="B35" s="47"/>
      <c r="C35" s="6"/>
      <c r="D35" s="6"/>
      <c r="E35" s="48"/>
      <c r="F35" s="6"/>
      <c r="G35" s="8"/>
    </row>
    <row r="36" spans="1:7">
      <c r="A36" s="46"/>
      <c r="B36" s="47"/>
      <c r="C36" s="6"/>
      <c r="D36" s="6"/>
      <c r="E36" s="48"/>
      <c r="F36" s="6"/>
      <c r="G36" s="8"/>
    </row>
    <row r="37" spans="1:7">
      <c r="A37" s="46"/>
      <c r="B37" s="49" t="s">
        <v>92</v>
      </c>
      <c r="C37" s="6"/>
      <c r="D37" s="6" t="s">
        <v>38</v>
      </c>
      <c r="E37" s="48"/>
      <c r="F37" s="6"/>
      <c r="G37" s="8"/>
    </row>
    <row r="38" spans="1:7">
      <c r="A38" s="46"/>
      <c r="B38" s="47"/>
      <c r="C38" s="6"/>
      <c r="D38" s="6" t="s">
        <v>39</v>
      </c>
      <c r="E38" s="48"/>
      <c r="F38" s="6"/>
      <c r="G38" s="8"/>
    </row>
    <row r="39" spans="1:7" ht="15.75" thickBot="1">
      <c r="A39" s="50"/>
      <c r="B39" s="51"/>
      <c r="C39" s="11"/>
      <c r="D39" s="11"/>
      <c r="E39" s="52"/>
      <c r="F39" s="11"/>
      <c r="G39" s="12"/>
    </row>
  </sheetData>
  <mergeCells count="2">
    <mergeCell ref="F31:G31"/>
    <mergeCell ref="A33:E3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7"/>
  <sheetViews>
    <sheetView topLeftCell="A15" zoomScale="90" zoomScaleNormal="90" workbookViewId="0">
      <selection activeCell="C15" sqref="C1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0">
      <c r="C1" t="s">
        <v>0</v>
      </c>
    </row>
    <row r="2" spans="1:10" ht="15.75" thickBot="1"/>
    <row r="3" spans="1:10" ht="18.75">
      <c r="A3" s="1"/>
      <c r="B3" s="2"/>
      <c r="C3" s="3" t="s">
        <v>1</v>
      </c>
      <c r="D3" s="2"/>
      <c r="E3" s="2"/>
      <c r="F3" s="2"/>
      <c r="G3" s="4"/>
    </row>
    <row r="4" spans="1:10" ht="15.75">
      <c r="A4" s="5"/>
      <c r="B4" s="6"/>
      <c r="C4" s="7" t="s">
        <v>2</v>
      </c>
      <c r="D4" s="6"/>
      <c r="E4" s="6"/>
      <c r="F4" s="6"/>
      <c r="G4" s="8"/>
    </row>
    <row r="5" spans="1:10">
      <c r="A5" s="5"/>
      <c r="B5" s="6"/>
      <c r="C5" s="6"/>
      <c r="D5" s="6"/>
      <c r="E5" s="6"/>
      <c r="F5" s="6"/>
      <c r="G5" s="8"/>
    </row>
    <row r="6" spans="1:10">
      <c r="A6" s="5" t="s">
        <v>3</v>
      </c>
      <c r="C6" s="9" t="s">
        <v>93</v>
      </c>
      <c r="D6" s="6"/>
      <c r="E6" s="6"/>
      <c r="F6" s="6"/>
      <c r="G6" s="8"/>
    </row>
    <row r="7" spans="1:10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0" ht="15.75" thickBot="1"/>
    <row r="11" spans="1:10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0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f>SUM(D13)</f>
        <v>15</v>
      </c>
    </row>
    <row r="13" spans="1:10">
      <c r="A13" s="24"/>
      <c r="B13" s="25"/>
      <c r="C13" t="s">
        <v>98</v>
      </c>
      <c r="D13" s="26">
        <v>15</v>
      </c>
      <c r="E13" s="27" t="s">
        <v>31</v>
      </c>
      <c r="F13" s="26"/>
      <c r="G13" s="28"/>
      <c r="J13">
        <v>3</v>
      </c>
    </row>
    <row r="14" spans="1:10">
      <c r="A14" s="24"/>
      <c r="B14" s="25">
        <v>10718</v>
      </c>
      <c r="C14" s="29" t="s">
        <v>59</v>
      </c>
      <c r="D14" s="26">
        <f>SUM(D13*5)</f>
        <v>75</v>
      </c>
      <c r="E14" s="27" t="s">
        <v>19</v>
      </c>
      <c r="F14" s="26">
        <v>11.66</v>
      </c>
      <c r="G14" s="28">
        <f>SUM(D14*F14)</f>
        <v>874.5</v>
      </c>
      <c r="I14" t="s">
        <v>69</v>
      </c>
      <c r="J14">
        <f>SUM(J12*J13)</f>
        <v>45</v>
      </c>
    </row>
    <row r="15" spans="1:10">
      <c r="A15" s="24"/>
      <c r="B15" s="25">
        <v>5061</v>
      </c>
      <c r="C15" s="29" t="s">
        <v>111</v>
      </c>
      <c r="D15" s="26">
        <v>7</v>
      </c>
      <c r="E15" s="27" t="s">
        <v>21</v>
      </c>
      <c r="F15" s="26">
        <v>6.5</v>
      </c>
      <c r="G15" s="28">
        <f t="shared" ref="G15:G17" si="0">SUM(D15*F15)</f>
        <v>45.5</v>
      </c>
      <c r="I15" t="s">
        <v>70</v>
      </c>
      <c r="J15">
        <f>SUM(J14*0.17)</f>
        <v>7.65</v>
      </c>
    </row>
    <row r="16" spans="1:10">
      <c r="A16" s="24"/>
      <c r="B16" s="25">
        <v>3283</v>
      </c>
      <c r="C16" s="29" t="s">
        <v>22</v>
      </c>
      <c r="D16" s="26">
        <v>31</v>
      </c>
      <c r="E16" s="27" t="s">
        <v>23</v>
      </c>
      <c r="F16" s="26">
        <v>10.43</v>
      </c>
      <c r="G16" s="28">
        <f t="shared" si="0"/>
        <v>323.33</v>
      </c>
      <c r="I16" t="s">
        <v>71</v>
      </c>
      <c r="J16">
        <f>SUM(J14*0.7)</f>
        <v>31.499999999999996</v>
      </c>
    </row>
    <row r="17" spans="1:12">
      <c r="A17" s="24"/>
      <c r="B17" s="25">
        <v>20247</v>
      </c>
      <c r="C17" s="29" t="s">
        <v>72</v>
      </c>
      <c r="D17" s="26">
        <v>1</v>
      </c>
      <c r="E17" s="27" t="s">
        <v>21</v>
      </c>
      <c r="F17" s="26">
        <v>6.88</v>
      </c>
      <c r="G17" s="28">
        <f t="shared" si="0"/>
        <v>6.88</v>
      </c>
    </row>
    <row r="18" spans="1:12">
      <c r="A18" s="24"/>
      <c r="B18" s="25"/>
      <c r="C18" s="29" t="s">
        <v>99</v>
      </c>
      <c r="D18" s="26">
        <v>100</v>
      </c>
      <c r="E18" s="27" t="s">
        <v>23</v>
      </c>
      <c r="F18" s="26"/>
      <c r="G18" s="28"/>
      <c r="J18">
        <f>12.5*8</f>
        <v>100</v>
      </c>
    </row>
    <row r="19" spans="1:12">
      <c r="A19" s="24"/>
      <c r="B19" s="25">
        <v>1607</v>
      </c>
      <c r="C19" s="30" t="s">
        <v>26</v>
      </c>
      <c r="D19" s="26">
        <v>140</v>
      </c>
      <c r="E19" s="27" t="s">
        <v>27</v>
      </c>
      <c r="F19" s="26">
        <v>0.1</v>
      </c>
      <c r="G19" s="28">
        <f t="shared" ref="G19:G29" si="1">SUM(D19*F19)</f>
        <v>14</v>
      </c>
      <c r="I19" t="s">
        <v>73</v>
      </c>
      <c r="J19">
        <f>SUM(D18*1.42)</f>
        <v>142</v>
      </c>
    </row>
    <row r="20" spans="1:12">
      <c r="A20" s="24"/>
      <c r="B20" s="25">
        <v>4299</v>
      </c>
      <c r="C20" s="30" t="s">
        <v>28</v>
      </c>
      <c r="D20" s="26">
        <f>SUM(D19)</f>
        <v>140</v>
      </c>
      <c r="E20" s="27" t="s">
        <v>27</v>
      </c>
      <c r="F20" s="26">
        <v>0.55000000000000004</v>
      </c>
      <c r="G20" s="28">
        <f t="shared" si="1"/>
        <v>77</v>
      </c>
      <c r="I20" t="s">
        <v>74</v>
      </c>
      <c r="J20">
        <f>SUM(J19)</f>
        <v>142</v>
      </c>
    </row>
    <row r="21" spans="1:12">
      <c r="A21" s="24"/>
      <c r="B21" s="25">
        <v>7194</v>
      </c>
      <c r="C21" s="29" t="s">
        <v>76</v>
      </c>
      <c r="D21" s="26">
        <f>SUM(D18)</f>
        <v>100</v>
      </c>
      <c r="E21" s="27" t="s">
        <v>23</v>
      </c>
      <c r="F21" s="26">
        <v>15.17</v>
      </c>
      <c r="G21" s="28">
        <f t="shared" si="1"/>
        <v>1517</v>
      </c>
      <c r="I21" t="s">
        <v>75</v>
      </c>
      <c r="J21">
        <v>5</v>
      </c>
      <c r="K21" s="69">
        <f>SUM(J21*16.2)</f>
        <v>81</v>
      </c>
    </row>
    <row r="22" spans="1:12" s="69" customFormat="1" ht="22.5">
      <c r="A22" s="68"/>
      <c r="B22" s="60">
        <v>4425</v>
      </c>
      <c r="C22" s="61" t="s">
        <v>55</v>
      </c>
      <c r="D22" s="62">
        <v>81</v>
      </c>
      <c r="E22" s="60" t="s">
        <v>31</v>
      </c>
      <c r="F22" s="62">
        <v>13.5</v>
      </c>
      <c r="G22" s="64">
        <f t="shared" si="1"/>
        <v>1093.5</v>
      </c>
    </row>
    <row r="23" spans="1:12" ht="22.5">
      <c r="A23" s="24"/>
      <c r="B23" s="60">
        <v>4443</v>
      </c>
      <c r="C23" s="61" t="s">
        <v>56</v>
      </c>
      <c r="D23" s="62">
        <v>75</v>
      </c>
      <c r="E23" s="60" t="s">
        <v>31</v>
      </c>
      <c r="F23" s="62">
        <v>12.2</v>
      </c>
      <c r="G23" s="64">
        <f t="shared" si="1"/>
        <v>915</v>
      </c>
      <c r="I23" s="69" t="s">
        <v>78</v>
      </c>
      <c r="J23" s="69">
        <v>6</v>
      </c>
      <c r="K23" s="69">
        <v>12.5</v>
      </c>
      <c r="L23" s="69">
        <f>SUM(J23*K23)</f>
        <v>75</v>
      </c>
    </row>
    <row r="24" spans="1:12">
      <c r="A24" s="24"/>
      <c r="B24" s="25">
        <v>7219</v>
      </c>
      <c r="C24" s="29" t="s">
        <v>30</v>
      </c>
      <c r="D24" s="26">
        <v>12</v>
      </c>
      <c r="E24" s="25" t="s">
        <v>31</v>
      </c>
      <c r="F24" s="26">
        <v>29.67</v>
      </c>
      <c r="G24" s="64">
        <f t="shared" si="1"/>
        <v>356.04</v>
      </c>
      <c r="I24" s="69"/>
      <c r="J24" s="69"/>
      <c r="K24" s="69"/>
      <c r="L24" s="69"/>
    </row>
    <row r="25" spans="1:12">
      <c r="A25" s="24"/>
      <c r="B25" s="25">
        <v>5061</v>
      </c>
      <c r="C25" s="29" t="s">
        <v>58</v>
      </c>
      <c r="D25" s="26">
        <v>8</v>
      </c>
      <c r="E25" s="25" t="s">
        <v>21</v>
      </c>
      <c r="F25" s="26">
        <v>6.5</v>
      </c>
      <c r="G25" s="28">
        <f t="shared" si="1"/>
        <v>52</v>
      </c>
      <c r="I25" t="s">
        <v>70</v>
      </c>
      <c r="J25">
        <f>SUM(D18*0.17)</f>
        <v>17</v>
      </c>
    </row>
    <row r="26" spans="1:12" ht="22.5">
      <c r="A26" s="24"/>
      <c r="B26" s="71">
        <v>20211</v>
      </c>
      <c r="C26" s="61" t="s">
        <v>61</v>
      </c>
      <c r="D26" s="72">
        <v>0</v>
      </c>
      <c r="E26" s="71" t="s">
        <v>31</v>
      </c>
      <c r="F26" s="72">
        <v>29.5</v>
      </c>
      <c r="G26" s="73">
        <f t="shared" si="1"/>
        <v>0</v>
      </c>
      <c r="I26" s="69" t="s">
        <v>82</v>
      </c>
      <c r="J26">
        <v>7</v>
      </c>
      <c r="K26">
        <f>SUM(J26*2.5)</f>
        <v>17.5</v>
      </c>
    </row>
    <row r="27" spans="1:12">
      <c r="A27" s="24"/>
      <c r="B27" s="71">
        <v>4408</v>
      </c>
      <c r="C27" s="56" t="s">
        <v>62</v>
      </c>
      <c r="D27" s="72">
        <f>SUM(D18)</f>
        <v>100</v>
      </c>
      <c r="E27" s="71" t="s">
        <v>31</v>
      </c>
      <c r="F27" s="72">
        <v>1.27</v>
      </c>
      <c r="G27" s="73">
        <f t="shared" si="1"/>
        <v>127</v>
      </c>
      <c r="I27" t="s">
        <v>79</v>
      </c>
    </row>
    <row r="28" spans="1:12">
      <c r="A28" s="24"/>
      <c r="B28" s="25">
        <v>20247</v>
      </c>
      <c r="C28" s="29" t="s">
        <v>67</v>
      </c>
      <c r="D28" s="26">
        <v>1</v>
      </c>
      <c r="E28" s="27" t="s">
        <v>21</v>
      </c>
      <c r="F28" s="26">
        <v>8.1199999999999992</v>
      </c>
      <c r="G28" s="28">
        <f t="shared" si="1"/>
        <v>8.1199999999999992</v>
      </c>
    </row>
    <row r="29" spans="1:12">
      <c r="A29" s="24"/>
      <c r="B29" s="25">
        <v>11587</v>
      </c>
      <c r="C29" s="29" t="s">
        <v>32</v>
      </c>
      <c r="D29" s="26">
        <v>89</v>
      </c>
      <c r="E29" s="27" t="s">
        <v>23</v>
      </c>
      <c r="F29" s="26">
        <v>25.54</v>
      </c>
      <c r="G29" s="28">
        <f t="shared" si="1"/>
        <v>2273.06</v>
      </c>
    </row>
    <row r="30" spans="1:12" ht="15.75" thickBot="1">
      <c r="A30" s="24"/>
      <c r="B30" s="47"/>
      <c r="C30" s="6"/>
      <c r="D30" s="31"/>
      <c r="E30" s="32"/>
      <c r="F30" s="33" t="s">
        <v>33</v>
      </c>
      <c r="G30" s="34">
        <f>SUM(G14:G29)</f>
        <v>7682.93</v>
      </c>
    </row>
    <row r="31" spans="1:12" ht="16.5" thickBot="1">
      <c r="A31" s="18">
        <v>3</v>
      </c>
      <c r="B31" s="19"/>
      <c r="C31" s="20" t="s">
        <v>47</v>
      </c>
      <c r="D31" s="21"/>
      <c r="E31" s="22"/>
      <c r="F31" s="21"/>
      <c r="G31" s="23"/>
    </row>
    <row r="32" spans="1:12">
      <c r="A32" s="24"/>
      <c r="B32" s="25">
        <v>3438</v>
      </c>
      <c r="C32" s="29" t="s">
        <v>64</v>
      </c>
      <c r="D32" s="26">
        <v>4</v>
      </c>
      <c r="E32" s="27" t="s">
        <v>23</v>
      </c>
      <c r="F32" s="26">
        <v>248.16</v>
      </c>
      <c r="G32" s="28">
        <f t="shared" ref="G32:G34" si="2">SUM(D32*F32)</f>
        <v>992.64</v>
      </c>
    </row>
    <row r="33" spans="1:10">
      <c r="A33" s="24"/>
      <c r="B33" s="25">
        <v>20241</v>
      </c>
      <c r="C33" s="30" t="s">
        <v>50</v>
      </c>
      <c r="D33" s="26">
        <f>SUM(D32)</f>
        <v>4</v>
      </c>
      <c r="E33" s="27" t="s">
        <v>51</v>
      </c>
      <c r="F33" s="62">
        <v>90.53</v>
      </c>
      <c r="G33" s="28">
        <f t="shared" si="2"/>
        <v>362.12</v>
      </c>
    </row>
    <row r="34" spans="1:10">
      <c r="A34" s="24"/>
      <c r="B34" s="65">
        <v>72116</v>
      </c>
      <c r="C34" s="66" t="s">
        <v>53</v>
      </c>
      <c r="D34" s="26">
        <f>SUM(D32)</f>
        <v>4</v>
      </c>
      <c r="E34" s="67" t="s">
        <v>23</v>
      </c>
      <c r="F34" s="62">
        <v>56.75</v>
      </c>
      <c r="G34" s="28">
        <f t="shared" si="2"/>
        <v>227</v>
      </c>
    </row>
    <row r="35" spans="1:10" ht="15.75" thickBot="1">
      <c r="A35" s="24"/>
      <c r="B35" s="65"/>
      <c r="C35" s="66"/>
      <c r="D35" s="31"/>
      <c r="E35" s="32"/>
      <c r="F35" s="33" t="s">
        <v>33</v>
      </c>
      <c r="G35" s="34">
        <f>SUM(G32:G34)</f>
        <v>1581.76</v>
      </c>
    </row>
    <row r="36" spans="1:10" ht="16.5" thickBot="1">
      <c r="A36" s="18">
        <v>5</v>
      </c>
      <c r="B36" s="19"/>
      <c r="C36" s="20" t="s">
        <v>40</v>
      </c>
      <c r="D36" s="21"/>
      <c r="E36" s="22"/>
      <c r="F36" s="53"/>
      <c r="G36" s="23"/>
    </row>
    <row r="37" spans="1:10">
      <c r="A37" s="24"/>
      <c r="B37" s="25">
        <v>7288</v>
      </c>
      <c r="C37" s="29" t="s">
        <v>63</v>
      </c>
      <c r="D37" s="54">
        <v>36</v>
      </c>
      <c r="E37" s="25" t="s">
        <v>41</v>
      </c>
      <c r="F37" s="54">
        <v>20.350000000000001</v>
      </c>
      <c r="G37" s="28">
        <f>SUM(D37*F37)</f>
        <v>732.6</v>
      </c>
    </row>
    <row r="38" spans="1:10" ht="15.75" thickBot="1">
      <c r="A38" s="55"/>
      <c r="B38" s="47"/>
      <c r="C38" s="6"/>
      <c r="D38" s="31"/>
      <c r="E38" s="32"/>
      <c r="F38" s="33" t="s">
        <v>33</v>
      </c>
      <c r="G38" s="34">
        <f>SUM(G37:G37)</f>
        <v>732.6</v>
      </c>
    </row>
    <row r="39" spans="1:10" ht="16.5" thickBot="1">
      <c r="A39" s="35"/>
      <c r="B39" s="36"/>
      <c r="C39" s="37"/>
      <c r="D39" s="21"/>
      <c r="E39" s="70" t="s">
        <v>34</v>
      </c>
      <c r="F39" s="85">
        <f>SUM(G30+G35+G38)</f>
        <v>9997.2900000000009</v>
      </c>
      <c r="G39" s="86"/>
      <c r="I39" t="s">
        <v>86</v>
      </c>
      <c r="J39" t="e">
        <f>SUM(#REF!*139)</f>
        <v>#REF!</v>
      </c>
    </row>
    <row r="40" spans="1:10">
      <c r="A40" s="40" t="s">
        <v>35</v>
      </c>
      <c r="B40" s="41"/>
      <c r="C40" s="41"/>
      <c r="E40" s="42"/>
      <c r="I40" t="s">
        <v>87</v>
      </c>
      <c r="J40" t="e">
        <f>SUM(#REF!*0.8)</f>
        <v>#REF!</v>
      </c>
    </row>
    <row r="41" spans="1:10" ht="15.75" thickBot="1">
      <c r="A41" s="87" t="s">
        <v>36</v>
      </c>
      <c r="B41" s="87"/>
      <c r="C41" s="87"/>
      <c r="D41" s="87"/>
      <c r="E41" s="87"/>
    </row>
    <row r="42" spans="1:10">
      <c r="A42" s="43"/>
      <c r="B42" s="44"/>
      <c r="C42" s="2"/>
      <c r="D42" s="2"/>
      <c r="E42" s="45"/>
      <c r="F42" s="2"/>
      <c r="G42" s="4"/>
    </row>
    <row r="43" spans="1:10">
      <c r="A43" s="46"/>
      <c r="B43" s="47"/>
      <c r="C43" s="6"/>
      <c r="D43" s="6"/>
      <c r="E43" s="48"/>
      <c r="F43" s="6"/>
      <c r="G43" s="8"/>
    </row>
    <row r="44" spans="1:10">
      <c r="A44" s="46"/>
      <c r="B44" s="47"/>
      <c r="C44" s="6"/>
      <c r="D44" s="6"/>
      <c r="E44" s="48"/>
      <c r="F44" s="6"/>
      <c r="G44" s="8"/>
    </row>
    <row r="45" spans="1:10">
      <c r="A45" s="46"/>
      <c r="B45" s="49" t="s">
        <v>92</v>
      </c>
      <c r="C45" s="6"/>
      <c r="D45" s="6" t="s">
        <v>38</v>
      </c>
      <c r="E45" s="48"/>
      <c r="F45" s="6"/>
      <c r="G45" s="8"/>
    </row>
    <row r="46" spans="1:10">
      <c r="A46" s="46"/>
      <c r="B46" s="47"/>
      <c r="C46" s="6"/>
      <c r="D46" s="6" t="s">
        <v>39</v>
      </c>
      <c r="E46" s="48"/>
      <c r="F46" s="6"/>
      <c r="G46" s="8"/>
    </row>
    <row r="47" spans="1:10" ht="15.75" thickBot="1">
      <c r="A47" s="50"/>
      <c r="B47" s="51"/>
      <c r="C47" s="11"/>
      <c r="D47" s="11"/>
      <c r="E47" s="52"/>
      <c r="F47" s="11"/>
      <c r="G47" s="12"/>
    </row>
  </sheetData>
  <mergeCells count="2">
    <mergeCell ref="F39:G39"/>
    <mergeCell ref="A41:E4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0"/>
  <sheetViews>
    <sheetView topLeftCell="A20" zoomScale="90" zoomScaleNormal="90" workbookViewId="0">
      <selection activeCell="C38" sqref="C38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11.28515625" customWidth="1"/>
    <col min="6" max="6" width="11" customWidth="1"/>
    <col min="7" max="7" width="9" bestFit="1" customWidth="1"/>
    <col min="9" max="9" width="10.7109375" customWidth="1"/>
  </cols>
  <sheetData>
    <row r="1" spans="1:11">
      <c r="C1" t="s">
        <v>0</v>
      </c>
    </row>
    <row r="2" spans="1:11" ht="15.75" thickBot="1"/>
    <row r="3" spans="1:11" ht="18.75">
      <c r="A3" s="1"/>
      <c r="B3" s="2"/>
      <c r="C3" s="3" t="s">
        <v>1</v>
      </c>
      <c r="D3" s="2"/>
      <c r="E3" s="2"/>
      <c r="F3" s="2"/>
      <c r="G3" s="4"/>
    </row>
    <row r="4" spans="1:11" ht="15.75">
      <c r="A4" s="5"/>
      <c r="B4" s="6"/>
      <c r="C4" s="7" t="s">
        <v>2</v>
      </c>
      <c r="D4" s="6"/>
      <c r="E4" s="6"/>
      <c r="F4" s="6"/>
      <c r="G4" s="8"/>
    </row>
    <row r="5" spans="1:11">
      <c r="A5" s="5"/>
      <c r="B5" s="6"/>
      <c r="C5" s="6"/>
      <c r="D5" s="6"/>
      <c r="E5" s="6"/>
      <c r="F5" s="6"/>
      <c r="G5" s="8"/>
    </row>
    <row r="6" spans="1:11">
      <c r="A6" s="5" t="s">
        <v>3</v>
      </c>
      <c r="C6" s="9" t="s">
        <v>100</v>
      </c>
      <c r="D6" s="6"/>
      <c r="E6" s="6"/>
      <c r="F6" s="6"/>
      <c r="G6" s="8"/>
    </row>
    <row r="7" spans="1:11" ht="15.75" thickBot="1">
      <c r="A7" s="10" t="s">
        <v>5</v>
      </c>
      <c r="B7" s="11"/>
      <c r="C7" s="11" t="s">
        <v>6</v>
      </c>
      <c r="D7" s="11"/>
      <c r="E7" s="11" t="s">
        <v>7</v>
      </c>
      <c r="F7" s="11" t="s">
        <v>66</v>
      </c>
      <c r="G7" s="12"/>
    </row>
    <row r="10" spans="1:11" ht="15.75" thickBot="1"/>
    <row r="11" spans="1:11" ht="26.25" thickBot="1">
      <c r="A11" s="76" t="s">
        <v>8</v>
      </c>
      <c r="B11" s="77" t="s">
        <v>65</v>
      </c>
      <c r="C11" s="78" t="s">
        <v>10</v>
      </c>
      <c r="D11" s="78" t="s">
        <v>11</v>
      </c>
      <c r="E11" s="78" t="s">
        <v>12</v>
      </c>
      <c r="F11" s="79" t="s">
        <v>13</v>
      </c>
      <c r="G11" s="17" t="s">
        <v>14</v>
      </c>
    </row>
    <row r="12" spans="1:11" ht="16.5" thickBot="1">
      <c r="A12" s="18">
        <v>2</v>
      </c>
      <c r="B12" s="19"/>
      <c r="C12" s="20" t="s">
        <v>15</v>
      </c>
      <c r="D12" s="21"/>
      <c r="E12" s="22"/>
      <c r="F12" s="21"/>
      <c r="G12" s="23"/>
      <c r="J12" s="75">
        <v>10.3</v>
      </c>
    </row>
    <row r="13" spans="1:11">
      <c r="A13" s="24"/>
      <c r="B13" s="25"/>
      <c r="C13" s="29" t="s">
        <v>25</v>
      </c>
      <c r="D13" s="26">
        <v>111</v>
      </c>
      <c r="E13" s="27" t="s">
        <v>23</v>
      </c>
      <c r="F13" s="26"/>
      <c r="G13" s="28"/>
    </row>
    <row r="14" spans="1:11">
      <c r="A14" s="24"/>
      <c r="B14" s="25">
        <v>1607</v>
      </c>
      <c r="C14" s="30" t="s">
        <v>26</v>
      </c>
      <c r="D14" s="26">
        <v>157</v>
      </c>
      <c r="E14" s="27" t="s">
        <v>27</v>
      </c>
      <c r="F14" s="26">
        <v>0.1</v>
      </c>
      <c r="G14" s="28">
        <f t="shared" ref="G14:G23" si="0">SUM(D14*F14)</f>
        <v>15.700000000000001</v>
      </c>
      <c r="I14" t="s">
        <v>73</v>
      </c>
      <c r="J14">
        <f>SUM(D13*1.42)</f>
        <v>157.62</v>
      </c>
    </row>
    <row r="15" spans="1:11">
      <c r="A15" s="24"/>
      <c r="B15" s="25">
        <v>4299</v>
      </c>
      <c r="C15" s="30" t="s">
        <v>28</v>
      </c>
      <c r="D15" s="26">
        <f>SUM(D14)</f>
        <v>157</v>
      </c>
      <c r="E15" s="27" t="s">
        <v>27</v>
      </c>
      <c r="F15" s="26">
        <v>0.55000000000000004</v>
      </c>
      <c r="G15" s="28">
        <f t="shared" si="0"/>
        <v>86.350000000000009</v>
      </c>
      <c r="I15" t="s">
        <v>74</v>
      </c>
      <c r="J15">
        <f>SUM(J14)</f>
        <v>157.62</v>
      </c>
    </row>
    <row r="16" spans="1:11">
      <c r="A16" s="24"/>
      <c r="B16" s="25">
        <v>7194</v>
      </c>
      <c r="C16" s="29" t="s">
        <v>76</v>
      </c>
      <c r="D16" s="26">
        <f>SUM(D13)</f>
        <v>111</v>
      </c>
      <c r="E16" s="27" t="s">
        <v>23</v>
      </c>
      <c r="F16" s="26">
        <v>15.17</v>
      </c>
      <c r="G16" s="28">
        <f t="shared" si="0"/>
        <v>1683.87</v>
      </c>
      <c r="I16" t="s">
        <v>75</v>
      </c>
      <c r="J16">
        <v>4</v>
      </c>
      <c r="K16" s="69">
        <f>SUM(J16*16.2)</f>
        <v>64.8</v>
      </c>
    </row>
    <row r="17" spans="1:12" s="69" customFormat="1" ht="22.5">
      <c r="A17" s="68"/>
      <c r="B17" s="60">
        <v>4425</v>
      </c>
      <c r="C17" s="61" t="s">
        <v>55</v>
      </c>
      <c r="D17" s="62">
        <v>65</v>
      </c>
      <c r="E17" s="60" t="s">
        <v>31</v>
      </c>
      <c r="F17" s="62">
        <v>13.5</v>
      </c>
      <c r="G17" s="64">
        <f t="shared" si="0"/>
        <v>877.5</v>
      </c>
      <c r="I17" s="69" t="s">
        <v>78</v>
      </c>
      <c r="J17" s="69">
        <v>8</v>
      </c>
      <c r="K17" s="69">
        <v>9</v>
      </c>
      <c r="L17" s="69">
        <f>SUM(J17*K17)</f>
        <v>72</v>
      </c>
    </row>
    <row r="18" spans="1:12" ht="22.5">
      <c r="A18" s="24"/>
      <c r="B18" s="60">
        <v>4443</v>
      </c>
      <c r="C18" s="61" t="s">
        <v>56</v>
      </c>
      <c r="D18" s="62">
        <v>72</v>
      </c>
      <c r="E18" s="60" t="s">
        <v>31</v>
      </c>
      <c r="F18" s="62">
        <v>12.2</v>
      </c>
      <c r="G18" s="64">
        <f t="shared" si="0"/>
        <v>878.4</v>
      </c>
    </row>
    <row r="19" spans="1:12">
      <c r="A19" s="24"/>
      <c r="B19" s="25">
        <v>7219</v>
      </c>
      <c r="C19" s="29" t="s">
        <v>30</v>
      </c>
      <c r="D19" s="26">
        <v>11</v>
      </c>
      <c r="E19" s="25" t="s">
        <v>31</v>
      </c>
      <c r="F19" s="26">
        <v>29.67</v>
      </c>
      <c r="G19" s="64">
        <f t="shared" si="0"/>
        <v>326.37</v>
      </c>
    </row>
    <row r="20" spans="1:12">
      <c r="A20" s="24"/>
      <c r="B20" s="25">
        <v>5061</v>
      </c>
      <c r="C20" s="29" t="s">
        <v>58</v>
      </c>
      <c r="D20" s="26">
        <v>18</v>
      </c>
      <c r="E20" s="25" t="s">
        <v>21</v>
      </c>
      <c r="F20" s="26">
        <v>6.5</v>
      </c>
      <c r="G20" s="28">
        <f t="shared" si="0"/>
        <v>117</v>
      </c>
      <c r="I20" t="s">
        <v>70</v>
      </c>
      <c r="J20">
        <f>SUM(D13*0.17)</f>
        <v>18.87</v>
      </c>
    </row>
    <row r="21" spans="1:12">
      <c r="A21" s="24"/>
      <c r="B21" s="71">
        <v>4408</v>
      </c>
      <c r="C21" s="56" t="s">
        <v>62</v>
      </c>
      <c r="D21" s="72">
        <f>SUM(D13)</f>
        <v>111</v>
      </c>
      <c r="E21" s="71" t="s">
        <v>31</v>
      </c>
      <c r="F21" s="72">
        <v>1.27</v>
      </c>
      <c r="G21" s="73">
        <f t="shared" si="0"/>
        <v>140.97</v>
      </c>
      <c r="I21" t="s">
        <v>79</v>
      </c>
    </row>
    <row r="22" spans="1:12">
      <c r="A22" s="24"/>
      <c r="B22" s="25">
        <v>20247</v>
      </c>
      <c r="C22" s="29" t="s">
        <v>67</v>
      </c>
      <c r="D22" s="26">
        <v>1</v>
      </c>
      <c r="E22" s="27" t="s">
        <v>21</v>
      </c>
      <c r="F22" s="26">
        <v>8.1199999999999992</v>
      </c>
      <c r="G22" s="28">
        <f t="shared" si="0"/>
        <v>8.1199999999999992</v>
      </c>
    </row>
    <row r="23" spans="1:12">
      <c r="A23" s="24"/>
      <c r="B23" s="25">
        <v>11587</v>
      </c>
      <c r="C23" s="29" t="s">
        <v>32</v>
      </c>
      <c r="D23" s="26">
        <f>SUM(D13)</f>
        <v>111</v>
      </c>
      <c r="E23" s="27" t="s">
        <v>23</v>
      </c>
      <c r="F23" s="26">
        <v>25.54</v>
      </c>
      <c r="G23" s="28">
        <f t="shared" si="0"/>
        <v>2834.94</v>
      </c>
    </row>
    <row r="24" spans="1:12" ht="15.75" thickBot="1">
      <c r="A24" s="24"/>
      <c r="B24" s="47"/>
      <c r="C24" s="6"/>
      <c r="D24" s="31"/>
      <c r="E24" s="32"/>
      <c r="F24" s="33" t="s">
        <v>33</v>
      </c>
      <c r="G24" s="34">
        <f>SUM(G13:G23)</f>
        <v>6969.2199999999993</v>
      </c>
    </row>
    <row r="25" spans="1:12" ht="16.5" thickBot="1">
      <c r="A25" s="18">
        <v>3</v>
      </c>
      <c r="B25" s="19"/>
      <c r="C25" s="20" t="s">
        <v>47</v>
      </c>
      <c r="D25" s="21"/>
      <c r="E25" s="22"/>
      <c r="F25" s="21"/>
      <c r="G25" s="23"/>
    </row>
    <row r="26" spans="1:12">
      <c r="A26" s="24"/>
      <c r="B26" s="25">
        <v>3438</v>
      </c>
      <c r="C26" s="29" t="s">
        <v>64</v>
      </c>
      <c r="D26" s="26">
        <v>4</v>
      </c>
      <c r="E26" s="27" t="s">
        <v>23</v>
      </c>
      <c r="F26" s="26">
        <v>248.16</v>
      </c>
      <c r="G26" s="28">
        <f t="shared" ref="G26:G31" si="1">SUM(D26*F26)</f>
        <v>992.64</v>
      </c>
    </row>
    <row r="27" spans="1:12">
      <c r="A27" s="24"/>
      <c r="B27" s="25">
        <v>10554</v>
      </c>
      <c r="C27" s="29" t="s">
        <v>48</v>
      </c>
      <c r="D27" s="26">
        <v>2</v>
      </c>
      <c r="E27" s="27" t="s">
        <v>19</v>
      </c>
      <c r="F27" s="26">
        <v>52.23</v>
      </c>
      <c r="G27" s="28">
        <f t="shared" si="1"/>
        <v>104.46</v>
      </c>
    </row>
    <row r="28" spans="1:12" ht="22.5">
      <c r="A28" s="24"/>
      <c r="B28" s="60">
        <v>3090</v>
      </c>
      <c r="C28" s="61" t="s">
        <v>49</v>
      </c>
      <c r="D28" s="62">
        <f>SUM(D27*1)</f>
        <v>2</v>
      </c>
      <c r="E28" s="63" t="s">
        <v>19</v>
      </c>
      <c r="F28" s="62">
        <v>26.18</v>
      </c>
      <c r="G28" s="64">
        <f t="shared" si="1"/>
        <v>52.36</v>
      </c>
    </row>
    <row r="29" spans="1:12">
      <c r="A29" s="24"/>
      <c r="B29" s="25">
        <v>20241</v>
      </c>
      <c r="C29" s="30" t="s">
        <v>50</v>
      </c>
      <c r="D29" s="26">
        <f>SUM(D26)</f>
        <v>4</v>
      </c>
      <c r="E29" s="27" t="s">
        <v>51</v>
      </c>
      <c r="F29" s="62">
        <v>90.53</v>
      </c>
      <c r="G29" s="28">
        <f t="shared" si="1"/>
        <v>362.12</v>
      </c>
    </row>
    <row r="30" spans="1:12">
      <c r="A30" s="24"/>
      <c r="B30" s="25">
        <v>2425</v>
      </c>
      <c r="C30" s="30" t="s">
        <v>52</v>
      </c>
      <c r="D30" s="26">
        <f>SUM(D27*3)</f>
        <v>6</v>
      </c>
      <c r="E30" s="27" t="s">
        <v>19</v>
      </c>
      <c r="F30" s="26">
        <v>5.38</v>
      </c>
      <c r="G30" s="28">
        <f t="shared" si="1"/>
        <v>32.28</v>
      </c>
      <c r="I30" t="s">
        <v>88</v>
      </c>
      <c r="J30">
        <f>SUM(J39)*2*2.5*0.17</f>
        <v>37.400000000000006</v>
      </c>
    </row>
    <row r="31" spans="1:12">
      <c r="A31" s="24"/>
      <c r="B31" s="65">
        <v>72116</v>
      </c>
      <c r="C31" s="66" t="s">
        <v>53</v>
      </c>
      <c r="D31" s="26">
        <f>SUM(D26)</f>
        <v>4</v>
      </c>
      <c r="E31" s="67" t="s">
        <v>23</v>
      </c>
      <c r="F31" s="62">
        <v>56.75</v>
      </c>
      <c r="G31" s="28">
        <f t="shared" si="1"/>
        <v>227</v>
      </c>
    </row>
    <row r="32" spans="1:12" ht="15.75" thickBot="1">
      <c r="A32" s="24"/>
      <c r="B32" s="65"/>
      <c r="C32" s="66"/>
      <c r="D32" s="31"/>
      <c r="E32" s="32"/>
      <c r="F32" s="33" t="s">
        <v>33</v>
      </c>
      <c r="G32" s="34">
        <f>SUM(G26:G31)</f>
        <v>1770.86</v>
      </c>
    </row>
    <row r="33" spans="1:11" ht="16.5" thickBot="1">
      <c r="A33" s="18">
        <v>5</v>
      </c>
      <c r="B33" s="19"/>
      <c r="C33" s="20" t="s">
        <v>40</v>
      </c>
      <c r="D33" s="21"/>
      <c r="E33" s="22"/>
      <c r="F33" s="53"/>
      <c r="G33" s="23"/>
    </row>
    <row r="34" spans="1:11">
      <c r="A34" s="24"/>
      <c r="B34" s="25">
        <v>7288</v>
      </c>
      <c r="C34" s="29" t="s">
        <v>63</v>
      </c>
      <c r="D34" s="54">
        <v>28.8</v>
      </c>
      <c r="E34" s="25" t="s">
        <v>41</v>
      </c>
      <c r="F34" s="54">
        <v>20.350000000000001</v>
      </c>
      <c r="G34" s="28">
        <f>SUM(D34*F34)</f>
        <v>586.08000000000004</v>
      </c>
    </row>
    <row r="35" spans="1:11" ht="15.75" thickBot="1">
      <c r="A35" s="55"/>
      <c r="B35" s="47"/>
      <c r="C35" s="6"/>
      <c r="D35" s="31"/>
      <c r="E35" s="32"/>
      <c r="F35" s="33" t="s">
        <v>33</v>
      </c>
      <c r="G35" s="34">
        <f>SUM(G34:G34)</f>
        <v>586.08000000000004</v>
      </c>
    </row>
    <row r="36" spans="1:11" ht="16.5" thickBot="1">
      <c r="A36" s="18">
        <v>6</v>
      </c>
      <c r="B36" s="19"/>
      <c r="C36" s="20" t="s">
        <v>42</v>
      </c>
      <c r="D36" s="21"/>
      <c r="E36" s="22"/>
      <c r="F36" s="53"/>
      <c r="G36" s="23"/>
      <c r="J36">
        <v>20</v>
      </c>
    </row>
    <row r="37" spans="1:11">
      <c r="A37" s="55"/>
      <c r="B37" s="57"/>
      <c r="C37" s="58" t="s">
        <v>101</v>
      </c>
      <c r="D37" s="54">
        <v>2</v>
      </c>
      <c r="E37" s="57" t="s">
        <v>43</v>
      </c>
      <c r="F37" s="54"/>
      <c r="G37" s="28"/>
      <c r="I37" t="s">
        <v>83</v>
      </c>
      <c r="J37">
        <v>2</v>
      </c>
    </row>
    <row r="38" spans="1:11">
      <c r="A38" s="55"/>
      <c r="B38" s="25">
        <v>1379</v>
      </c>
      <c r="C38" s="29" t="s">
        <v>107</v>
      </c>
      <c r="D38" s="54">
        <v>250</v>
      </c>
      <c r="E38" s="27" t="s">
        <v>21</v>
      </c>
      <c r="F38" s="26">
        <v>0.48</v>
      </c>
      <c r="G38" s="28">
        <f>SUM(D38*F38)</f>
        <v>120</v>
      </c>
    </row>
    <row r="39" spans="1:11">
      <c r="A39" s="55"/>
      <c r="B39" s="25">
        <v>370</v>
      </c>
      <c r="C39" s="30" t="s">
        <v>44</v>
      </c>
      <c r="D39" s="54">
        <v>2</v>
      </c>
      <c r="E39" s="27" t="s">
        <v>45</v>
      </c>
      <c r="F39" s="26">
        <v>73.25</v>
      </c>
      <c r="G39" s="28">
        <f t="shared" ref="G39:G40" si="2">SUM(D39*F39)</f>
        <v>146.5</v>
      </c>
      <c r="J39">
        <f>SUM(J36:J38)*2</f>
        <v>44</v>
      </c>
      <c r="K39">
        <f>SUM(J39*0.06)</f>
        <v>2.6399999999999997</v>
      </c>
    </row>
    <row r="40" spans="1:11">
      <c r="A40" s="55"/>
      <c r="B40" s="25">
        <v>4718</v>
      </c>
      <c r="C40" s="30" t="s">
        <v>46</v>
      </c>
      <c r="D40" s="54">
        <v>2</v>
      </c>
      <c r="E40" s="27" t="s">
        <v>45</v>
      </c>
      <c r="F40" s="26">
        <v>75.75</v>
      </c>
      <c r="G40" s="28">
        <f t="shared" si="2"/>
        <v>151.5</v>
      </c>
      <c r="I40" t="s">
        <v>84</v>
      </c>
      <c r="J40">
        <v>0</v>
      </c>
      <c r="K40">
        <f>SUM(J40*0.06)</f>
        <v>0</v>
      </c>
    </row>
    <row r="41" spans="1:11" ht="15.75" thickBot="1">
      <c r="A41" s="55"/>
      <c r="B41" s="47"/>
      <c r="C41" s="6"/>
      <c r="D41" s="59"/>
      <c r="E41" s="32"/>
      <c r="F41" s="33" t="s">
        <v>33</v>
      </c>
      <c r="G41" s="34">
        <f>SUM(G38:G40)</f>
        <v>418</v>
      </c>
      <c r="I41" t="s">
        <v>85</v>
      </c>
      <c r="K41">
        <f>SUM(K39:K40)</f>
        <v>2.6399999999999997</v>
      </c>
    </row>
    <row r="42" spans="1:11" ht="16.5" thickBot="1">
      <c r="A42" s="35"/>
      <c r="B42" s="36"/>
      <c r="C42" s="37"/>
      <c r="D42" s="21"/>
      <c r="E42" s="70" t="s">
        <v>34</v>
      </c>
      <c r="F42" s="85">
        <f>SUM(G24+G32+G35+G41)</f>
        <v>9744.16</v>
      </c>
      <c r="G42" s="86"/>
      <c r="I42" t="s">
        <v>86</v>
      </c>
      <c r="J42">
        <f>SUM(K41*139)</f>
        <v>366.96</v>
      </c>
    </row>
    <row r="43" spans="1:11">
      <c r="A43" s="40" t="s">
        <v>35</v>
      </c>
      <c r="B43" s="41"/>
      <c r="C43" s="41"/>
      <c r="E43" s="42"/>
      <c r="I43" t="s">
        <v>87</v>
      </c>
      <c r="J43">
        <f>SUM(K41*0.8)</f>
        <v>2.1119999999999997</v>
      </c>
    </row>
    <row r="44" spans="1:11" ht="15.75" thickBot="1">
      <c r="A44" s="87" t="s">
        <v>36</v>
      </c>
      <c r="B44" s="87"/>
      <c r="C44" s="87"/>
      <c r="D44" s="87"/>
      <c r="E44" s="87"/>
    </row>
    <row r="45" spans="1:11">
      <c r="A45" s="43"/>
      <c r="B45" s="44"/>
      <c r="C45" s="2"/>
      <c r="D45" s="2"/>
      <c r="E45" s="45"/>
      <c r="F45" s="2"/>
      <c r="G45" s="4"/>
    </row>
    <row r="46" spans="1:11">
      <c r="A46" s="46"/>
      <c r="B46" s="47"/>
      <c r="C46" s="6"/>
      <c r="D46" s="6"/>
      <c r="E46" s="48"/>
      <c r="F46" s="6"/>
      <c r="G46" s="8"/>
    </row>
    <row r="47" spans="1:11">
      <c r="A47" s="46"/>
      <c r="B47" s="47"/>
      <c r="C47" s="6"/>
      <c r="D47" s="6"/>
      <c r="E47" s="48"/>
      <c r="F47" s="6"/>
      <c r="G47" s="8"/>
    </row>
    <row r="48" spans="1:11">
      <c r="A48" s="46"/>
      <c r="B48" s="49" t="s">
        <v>92</v>
      </c>
      <c r="C48" s="6"/>
      <c r="D48" s="6" t="s">
        <v>38</v>
      </c>
      <c r="E48" s="48"/>
      <c r="F48" s="6"/>
      <c r="G48" s="8"/>
    </row>
    <row r="49" spans="1:7">
      <c r="A49" s="46"/>
      <c r="B49" s="47"/>
      <c r="C49" s="6"/>
      <c r="D49" s="6" t="s">
        <v>39</v>
      </c>
      <c r="E49" s="48"/>
      <c r="F49" s="6"/>
      <c r="G49" s="8"/>
    </row>
    <row r="50" spans="1:7" ht="15.75" thickBot="1">
      <c r="A50" s="50"/>
      <c r="B50" s="51"/>
      <c r="C50" s="11"/>
      <c r="D50" s="11"/>
      <c r="E50" s="52"/>
      <c r="F50" s="11"/>
      <c r="G50" s="12"/>
    </row>
  </sheetData>
  <mergeCells count="2">
    <mergeCell ref="F42:G42"/>
    <mergeCell ref="A44:E4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MARINA FERREIRA</vt:lpstr>
      <vt:lpstr>ALAIR AMARANTE</vt:lpstr>
      <vt:lpstr>NADIR P AMARANTE</vt:lpstr>
      <vt:lpstr>DEISI</vt:lpstr>
      <vt:lpstr>VALMIRA</vt:lpstr>
      <vt:lpstr>Plan1</vt:lpstr>
      <vt:lpstr>GILMARA G. PESSOA</vt:lpstr>
      <vt:lpstr>GESSICA ANDRADE</vt:lpstr>
      <vt:lpstr>SANDRA R C CORREA</vt:lpstr>
      <vt:lpstr>VERA L P PADILHA</vt:lpstr>
      <vt:lpstr>ROMILDA A SANTOS</vt:lpstr>
      <vt:lpstr>VALDINEI F PADILHA</vt:lpstr>
      <vt:lpstr>MARIA X PATEL</vt:lpstr>
      <vt:lpstr>BENIR RAMOS</vt:lpstr>
      <vt:lpstr>ADRIANO SCHMIDT</vt:lpstr>
      <vt:lpstr>BEATRIZ R BENTO</vt:lpstr>
      <vt:lpstr>MARCIA CORREA</vt:lpstr>
      <vt:lpstr>ESTELA M SANTOS</vt:lpstr>
      <vt:lpstr>OSMAR R SANTOS</vt:lpstr>
      <vt:lpstr>ALINE A SOUZA</vt:lpstr>
      <vt:lpstr>CLAIR B RODRIGUES</vt:lpstr>
      <vt:lpstr>VENINA LEMAN</vt:lpstr>
      <vt:lpstr>DEISE URBANO</vt:lpstr>
      <vt:lpstr>ILVA</vt:lpstr>
      <vt:lpstr>ARGEU P LIZ</vt:lpstr>
      <vt:lpstr>IVANIR O MACEDO</vt:lpstr>
      <vt:lpstr>IRENE URBANO</vt:lpstr>
      <vt:lpstr>TEREZINHA S HERSING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Projetos</cp:lastModifiedBy>
  <cp:lastPrinted>2014-04-02T14:51:21Z</cp:lastPrinted>
  <dcterms:created xsi:type="dcterms:W3CDTF">2014-03-30T13:33:47Z</dcterms:created>
  <dcterms:modified xsi:type="dcterms:W3CDTF">2014-06-17T13:46:38Z</dcterms:modified>
</cp:coreProperties>
</file>